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y Drive\CAMW Working Files - Deb\CAMW Documents\Template Forms\Budget\2017-2018\"/>
    </mc:Choice>
  </mc:AlternateContent>
  <bookViews>
    <workbookView xWindow="0" yWindow="60" windowWidth="20490" windowHeight="7695"/>
  </bookViews>
  <sheets>
    <sheet name="DESIGN" sheetId="5" r:id="rId1"/>
    <sheet name="BUDGET " sheetId="2" r:id="rId2"/>
    <sheet name="BUDGET SUMMARY" sheetId="1" r:id="rId3"/>
    <sheet name="CUMULATIVE SCHEDULES" sheetId="3" r:id="rId4"/>
    <sheet name="STAFF ALLOCATION" sheetId="4" r:id="rId5"/>
    <sheet name="ANALYSIS" sheetId="6" r:id="rId6"/>
  </sheets>
  <definedNames>
    <definedName name="Budget_Print_Area">'BUDGET '!$A$16:$AC$216</definedName>
    <definedName name="Budget_Title">'BUDGET '!$A$1:$AC$15</definedName>
    <definedName name="_xlnm.Print_Area" localSheetId="5">ANALYSIS!$A$1:$F$68</definedName>
    <definedName name="_xlnm.Print_Area" localSheetId="1">'BUDGET '!$A$16:$AC$216</definedName>
    <definedName name="_xlnm.Print_Area" localSheetId="2">'BUDGET SUMMARY'!$A$1:$T$49</definedName>
    <definedName name="_xlnm.Print_Area" localSheetId="3">'CUMULATIVE SCHEDULES'!$A$4:$N$176</definedName>
    <definedName name="_xlnm.Print_Area" localSheetId="4">'STAFF ALLOCATION'!$A$1:$T$62</definedName>
    <definedName name="_xlnm.Print_Area">'CUMULATIVE SCHEDULES'!$A$4:$N$172</definedName>
    <definedName name="_xlnm.Print_Titles" localSheetId="1">'BUDGET '!$1:$15</definedName>
    <definedName name="_xlnm.Print_Titles" localSheetId="3">'CUMULATIVE SCHEDULES'!$1:$3</definedName>
    <definedName name="Title">'CUMULATIVE SCHEDULES'!$A$1:$N$3</definedName>
  </definedNames>
  <calcPr calcId="162913"/>
</workbook>
</file>

<file path=xl/calcChain.xml><?xml version="1.0" encoding="utf-8"?>
<calcChain xmlns="http://schemas.openxmlformats.org/spreadsheetml/2006/main">
  <c r="C172" i="3" l="1"/>
  <c r="D172" i="3"/>
  <c r="E172" i="3"/>
  <c r="F172" i="3"/>
  <c r="G172" i="3"/>
  <c r="H172" i="3"/>
  <c r="I172" i="3"/>
  <c r="J172" i="3"/>
  <c r="K172" i="3"/>
  <c r="L172" i="3"/>
  <c r="M172" i="3"/>
  <c r="B172" i="3"/>
  <c r="C170" i="3"/>
  <c r="D170" i="3"/>
  <c r="E170" i="3"/>
  <c r="F170" i="3"/>
  <c r="G170" i="3"/>
  <c r="H170" i="3"/>
  <c r="I170" i="3"/>
  <c r="J170" i="3"/>
  <c r="K170" i="3"/>
  <c r="L170" i="3"/>
  <c r="M170" i="3"/>
  <c r="B170" i="3"/>
  <c r="E44" i="1" l="1"/>
  <c r="A84" i="3" l="1"/>
  <c r="A79" i="3"/>
  <c r="A75" i="3"/>
  <c r="A87" i="3"/>
  <c r="M86" i="3"/>
  <c r="L86" i="3"/>
  <c r="K86" i="3"/>
  <c r="J86" i="3"/>
  <c r="I86" i="3"/>
  <c r="H86" i="3"/>
  <c r="G86" i="3"/>
  <c r="F86" i="3"/>
  <c r="E86" i="3"/>
  <c r="D86" i="3"/>
  <c r="C86" i="3"/>
  <c r="B86" i="3"/>
  <c r="B84" i="3"/>
  <c r="N83" i="3"/>
  <c r="N85" i="3" s="1"/>
  <c r="B79" i="3"/>
  <c r="C79" i="3" s="1"/>
  <c r="D79" i="3" s="1"/>
  <c r="E79" i="3" s="1"/>
  <c r="F79" i="3" s="1"/>
  <c r="G79" i="3" s="1"/>
  <c r="H79" i="3" s="1"/>
  <c r="I79" i="3" s="1"/>
  <c r="J79" i="3" s="1"/>
  <c r="K79" i="3" s="1"/>
  <c r="L79" i="3" s="1"/>
  <c r="M79" i="3" s="1"/>
  <c r="N78" i="3"/>
  <c r="N80" i="3" s="1"/>
  <c r="B87" i="3" l="1"/>
  <c r="N86" i="3"/>
  <c r="C84" i="3"/>
  <c r="D84" i="3" s="1"/>
  <c r="D87" i="3" s="1"/>
  <c r="E84" i="3"/>
  <c r="R202" i="2"/>
  <c r="Q201" i="2"/>
  <c r="R194" i="2"/>
  <c r="E40" i="1" s="1"/>
  <c r="Q193" i="2"/>
  <c r="Q192" i="2"/>
  <c r="Q191" i="2"/>
  <c r="Q194" i="2" s="1"/>
  <c r="O192" i="2"/>
  <c r="O193" i="2"/>
  <c r="O191" i="2"/>
  <c r="R189" i="2"/>
  <c r="Q188" i="2"/>
  <c r="R186" i="2"/>
  <c r="E39" i="1" s="1"/>
  <c r="Q185" i="2"/>
  <c r="Q184" i="2"/>
  <c r="R181" i="2"/>
  <c r="Q180" i="2"/>
  <c r="R178" i="2"/>
  <c r="E38" i="1" s="1"/>
  <c r="Q173" i="2"/>
  <c r="Q172" i="2"/>
  <c r="Q171" i="2"/>
  <c r="Q170" i="2"/>
  <c r="Q169" i="2"/>
  <c r="Q168" i="2"/>
  <c r="Q167" i="2"/>
  <c r="Q166" i="2"/>
  <c r="O167" i="2"/>
  <c r="O168" i="2"/>
  <c r="O169" i="2"/>
  <c r="O170" i="2"/>
  <c r="O171" i="2"/>
  <c r="O172" i="2"/>
  <c r="O173" i="2"/>
  <c r="O166" i="2"/>
  <c r="R163" i="2"/>
  <c r="Q162" i="2"/>
  <c r="R160" i="2"/>
  <c r="E37" i="1" s="1"/>
  <c r="Q159" i="2"/>
  <c r="Q158" i="2"/>
  <c r="Q157" i="2"/>
  <c r="Q156" i="2"/>
  <c r="Q155" i="2"/>
  <c r="Q154" i="2"/>
  <c r="Q153" i="2"/>
  <c r="Q152" i="2"/>
  <c r="Q151" i="2"/>
  <c r="R149" i="2"/>
  <c r="Q148" i="2"/>
  <c r="Q146" i="2"/>
  <c r="R146" i="2"/>
  <c r="R143" i="2"/>
  <c r="Q142" i="2"/>
  <c r="R140" i="2"/>
  <c r="E35" i="1" s="1"/>
  <c r="Q139" i="2"/>
  <c r="Q138" i="2"/>
  <c r="Q140" i="2" s="1"/>
  <c r="O139" i="2"/>
  <c r="O138" i="2"/>
  <c r="R136" i="2"/>
  <c r="Q135" i="2"/>
  <c r="Q133" i="2"/>
  <c r="R133" i="2"/>
  <c r="E34" i="1" s="1"/>
  <c r="R128" i="2"/>
  <c r="Q127" i="2"/>
  <c r="Q124" i="2"/>
  <c r="Q123" i="2"/>
  <c r="Q122" i="2"/>
  <c r="Q121" i="2"/>
  <c r="Q120" i="2"/>
  <c r="Q119" i="2"/>
  <c r="Q118" i="2"/>
  <c r="Q117" i="2"/>
  <c r="Q116" i="2"/>
  <c r="Q115" i="2"/>
  <c r="Q114" i="2"/>
  <c r="Q113" i="2"/>
  <c r="Q112" i="2"/>
  <c r="Q111" i="2"/>
  <c r="Q110" i="2"/>
  <c r="Q125" i="2"/>
  <c r="R125" i="2"/>
  <c r="E31" i="1" s="1"/>
  <c r="O111" i="2"/>
  <c r="O112" i="2"/>
  <c r="O113" i="2"/>
  <c r="O114" i="2"/>
  <c r="O115" i="2"/>
  <c r="O116" i="2"/>
  <c r="O117" i="2"/>
  <c r="O118" i="2"/>
  <c r="O119" i="2"/>
  <c r="O120" i="2"/>
  <c r="O121" i="2"/>
  <c r="O122" i="2"/>
  <c r="O123" i="2"/>
  <c r="O124" i="2"/>
  <c r="O110" i="2"/>
  <c r="R108" i="2"/>
  <c r="Q107" i="2"/>
  <c r="Q104" i="2"/>
  <c r="Q103" i="2"/>
  <c r="Q102" i="2"/>
  <c r="Q101" i="2"/>
  <c r="Q100" i="2"/>
  <c r="Q98" i="2"/>
  <c r="O100" i="2"/>
  <c r="O101" i="2"/>
  <c r="O102" i="2"/>
  <c r="O103" i="2"/>
  <c r="O104" i="2"/>
  <c r="O98" i="2"/>
  <c r="R105" i="2"/>
  <c r="E30" i="1" s="1"/>
  <c r="R96" i="2"/>
  <c r="Q95" i="2"/>
  <c r="R93" i="2"/>
  <c r="E29" i="1" s="1"/>
  <c r="Q92" i="2"/>
  <c r="Q91" i="2"/>
  <c r="Q90" i="2"/>
  <c r="Q89" i="2"/>
  <c r="Q88" i="2"/>
  <c r="Q87" i="2"/>
  <c r="Q86" i="2"/>
  <c r="Q85" i="2"/>
  <c r="Q84" i="2"/>
  <c r="Q83" i="2"/>
  <c r="Q82" i="2"/>
  <c r="Q81" i="2"/>
  <c r="Q80" i="2"/>
  <c r="Q79" i="2"/>
  <c r="Q78" i="2"/>
  <c r="Q77" i="2"/>
  <c r="Q76" i="2"/>
  <c r="Q75" i="2"/>
  <c r="Q74" i="2"/>
  <c r="Q73" i="2"/>
  <c r="Q72" i="2"/>
  <c r="Q71" i="2"/>
  <c r="Q70" i="2"/>
  <c r="Q69" i="2"/>
  <c r="Q68" i="2"/>
  <c r="R66" i="2"/>
  <c r="Q65" i="2"/>
  <c r="Q47" i="2"/>
  <c r="Q48" i="2"/>
  <c r="Q49" i="2"/>
  <c r="Q50" i="2"/>
  <c r="Q51" i="2"/>
  <c r="Q52" i="2"/>
  <c r="Q53" i="2"/>
  <c r="Q54" i="2"/>
  <c r="Q55" i="2"/>
  <c r="Q46" i="2"/>
  <c r="O46" i="2"/>
  <c r="R56" i="2"/>
  <c r="E26" i="1" s="1"/>
  <c r="R44" i="2"/>
  <c r="Q43" i="2"/>
  <c r="Q39" i="2"/>
  <c r="Q38" i="2"/>
  <c r="Q37" i="2"/>
  <c r="Q36" i="2"/>
  <c r="Q34" i="2"/>
  <c r="O36" i="2"/>
  <c r="O37" i="2"/>
  <c r="O38" i="2"/>
  <c r="O39" i="2"/>
  <c r="O34" i="2"/>
  <c r="R40" i="2"/>
  <c r="E25" i="1" s="1"/>
  <c r="Q31" i="2"/>
  <c r="R32" i="2"/>
  <c r="Q27" i="2"/>
  <c r="Q26" i="2"/>
  <c r="Q25" i="2"/>
  <c r="Q24" i="2"/>
  <c r="Q23" i="2"/>
  <c r="Q22" i="2"/>
  <c r="Q21" i="2"/>
  <c r="R28" i="2"/>
  <c r="E24" i="1" s="1"/>
  <c r="A7" i="1"/>
  <c r="Q19" i="2" s="1"/>
  <c r="L40" i="1" l="1"/>
  <c r="E36" i="1"/>
  <c r="E45" i="1"/>
  <c r="D36" i="1"/>
  <c r="D45" i="1"/>
  <c r="L45" i="1"/>
  <c r="L36" i="1"/>
  <c r="L35" i="1"/>
  <c r="L34" i="1"/>
  <c r="N84" i="3" s="1"/>
  <c r="L31" i="1"/>
  <c r="L44" i="1"/>
  <c r="R197" i="2"/>
  <c r="Q93" i="2"/>
  <c r="Q211" i="2"/>
  <c r="R59" i="2"/>
  <c r="R205" i="2"/>
  <c r="C87" i="3"/>
  <c r="F84" i="3"/>
  <c r="E87" i="3"/>
  <c r="L21" i="1"/>
  <c r="R18" i="2"/>
  <c r="Q163" i="2"/>
  <c r="Q143" i="2"/>
  <c r="Q202" i="2"/>
  <c r="Q136" i="2"/>
  <c r="Q66" i="2"/>
  <c r="Q32" i="2"/>
  <c r="Q149" i="2"/>
  <c r="Q44" i="2"/>
  <c r="Q189" i="2"/>
  <c r="Q181" i="2"/>
  <c r="Q128" i="2"/>
  <c r="Q108" i="2"/>
  <c r="Q96" i="2"/>
  <c r="A7" i="4"/>
  <c r="Q178" i="2"/>
  <c r="Q160" i="2"/>
  <c r="L37" i="1" s="1"/>
  <c r="Q56" i="2"/>
  <c r="L26" i="1" s="1"/>
  <c r="Q28" i="2"/>
  <c r="L38" i="1" l="1"/>
  <c r="Q183" i="2"/>
  <c r="Q186" i="2" s="1"/>
  <c r="L39" i="1" s="1"/>
  <c r="L41" i="1" s="1"/>
  <c r="L29" i="1"/>
  <c r="L24" i="1"/>
  <c r="F87" i="3"/>
  <c r="G84" i="3"/>
  <c r="R188" i="2"/>
  <c r="R180" i="2"/>
  <c r="R127" i="2"/>
  <c r="R107" i="2"/>
  <c r="R95" i="2"/>
  <c r="R31" i="2"/>
  <c r="R162" i="2"/>
  <c r="R142" i="2"/>
  <c r="R201" i="2"/>
  <c r="R135" i="2"/>
  <c r="R65" i="2"/>
  <c r="R148" i="2"/>
  <c r="R43" i="2"/>
  <c r="Q99" i="2" l="1"/>
  <c r="Q105" i="2" s="1"/>
  <c r="O99" i="2"/>
  <c r="Q35" i="2"/>
  <c r="Q40" i="2" s="1"/>
  <c r="O35" i="2"/>
  <c r="H84" i="3"/>
  <c r="G87" i="3"/>
  <c r="B71" i="6"/>
  <c r="F64" i="6"/>
  <c r="F60" i="6"/>
  <c r="F61" i="6" s="1"/>
  <c r="F50" i="6"/>
  <c r="F56" i="6" s="1"/>
  <c r="F58" i="6" s="1"/>
  <c r="F66" i="6" s="1"/>
  <c r="C47" i="6"/>
  <c r="B47" i="6"/>
  <c r="C46" i="6"/>
  <c r="B46" i="6"/>
  <c r="C45" i="6"/>
  <c r="B45" i="6"/>
  <c r="C44" i="6"/>
  <c r="B44" i="6"/>
  <c r="C43" i="6"/>
  <c r="B43" i="6"/>
  <c r="C42" i="6"/>
  <c r="B42" i="6"/>
  <c r="C41" i="6"/>
  <c r="B41" i="6"/>
  <c r="C32" i="6"/>
  <c r="B32" i="6"/>
  <c r="C31" i="6"/>
  <c r="B31" i="6"/>
  <c r="C30" i="6"/>
  <c r="B30" i="6"/>
  <c r="C29" i="6"/>
  <c r="B29" i="6"/>
  <c r="C28" i="6"/>
  <c r="B28" i="6"/>
  <c r="C27" i="6"/>
  <c r="B27" i="6"/>
  <c r="C26" i="6"/>
  <c r="B26" i="6"/>
  <c r="C25" i="6"/>
  <c r="B25" i="6"/>
  <c r="C24" i="6"/>
  <c r="B24" i="6"/>
  <c r="C23" i="6"/>
  <c r="B23" i="6"/>
  <c r="C22" i="6"/>
  <c r="B22" i="6"/>
  <c r="C21" i="6"/>
  <c r="B21" i="6"/>
  <c r="C20" i="6"/>
  <c r="B20" i="6"/>
  <c r="C19" i="6"/>
  <c r="B19" i="6"/>
  <c r="C18" i="6"/>
  <c r="B18" i="6"/>
  <c r="C17" i="6"/>
  <c r="B17" i="6"/>
  <c r="C16" i="6"/>
  <c r="B16" i="6"/>
  <c r="C15" i="6"/>
  <c r="B15" i="6"/>
  <c r="C14" i="6"/>
  <c r="B14" i="6"/>
  <c r="C13" i="6"/>
  <c r="B13" i="6"/>
  <c r="C12" i="6"/>
  <c r="B12" i="6"/>
  <c r="C11" i="6"/>
  <c r="B11" i="6"/>
  <c r="C10" i="6"/>
  <c r="B10" i="6"/>
  <c r="C9" i="6"/>
  <c r="B9" i="6"/>
  <c r="A9" i="6"/>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41" i="6" s="1"/>
  <c r="A42" i="6" s="1"/>
  <c r="A43" i="6" s="1"/>
  <c r="A44" i="6" s="1"/>
  <c r="A45" i="6" s="1"/>
  <c r="A46" i="6" s="1"/>
  <c r="A47" i="6" s="1"/>
  <c r="A48" i="6" s="1"/>
  <c r="A49" i="6" s="1"/>
  <c r="A50" i="6" s="1"/>
  <c r="A51" i="6" s="1"/>
  <c r="A52" i="6" s="1"/>
  <c r="A53" i="6" s="1"/>
  <c r="A54" i="6" s="1"/>
  <c r="A56" i="6" s="1"/>
  <c r="A57" i="6" s="1"/>
  <c r="A58" i="6" s="1"/>
  <c r="A59" i="6" s="1"/>
  <c r="A60" i="6" s="1"/>
  <c r="A61" i="6" s="1"/>
  <c r="A63" i="6" s="1"/>
  <c r="A64" i="6" s="1"/>
  <c r="A65" i="6" s="1"/>
  <c r="A66" i="6" s="1"/>
  <c r="A68" i="6" s="1"/>
  <c r="A69" i="6" s="1"/>
  <c r="A70" i="6" s="1"/>
  <c r="A71" i="6" s="1"/>
  <c r="C8" i="6"/>
  <c r="B8" i="6"/>
  <c r="A3" i="6"/>
  <c r="A2" i="6"/>
  <c r="E1" i="6"/>
  <c r="A1" i="6"/>
  <c r="S57" i="4"/>
  <c r="S58" i="4" s="1"/>
  <c r="R57" i="4"/>
  <c r="R58" i="4" s="1"/>
  <c r="Q57" i="4"/>
  <c r="Q58" i="4" s="1"/>
  <c r="P57" i="4"/>
  <c r="P58" i="4" s="1"/>
  <c r="O57" i="4"/>
  <c r="O58" i="4" s="1"/>
  <c r="N57" i="4"/>
  <c r="N58" i="4" s="1"/>
  <c r="M57" i="4"/>
  <c r="M58" i="4" s="1"/>
  <c r="L57" i="4"/>
  <c r="L58" i="4" s="1"/>
  <c r="K57" i="4"/>
  <c r="K58" i="4" s="1"/>
  <c r="J57" i="4"/>
  <c r="J58" i="4" s="1"/>
  <c r="I57" i="4"/>
  <c r="H57" i="4"/>
  <c r="H58" i="4" s="1"/>
  <c r="G57" i="4"/>
  <c r="G58" i="4" s="1"/>
  <c r="F57" i="4"/>
  <c r="F58" i="4" s="1"/>
  <c r="E57" i="4"/>
  <c r="D57" i="4"/>
  <c r="T56" i="4"/>
  <c r="A56" i="4"/>
  <c r="T55" i="4"/>
  <c r="A55" i="4"/>
  <c r="T54" i="4"/>
  <c r="A54" i="4"/>
  <c r="T53" i="4"/>
  <c r="A53" i="4"/>
  <c r="T52" i="4"/>
  <c r="A52" i="4"/>
  <c r="T51" i="4"/>
  <c r="A51" i="4"/>
  <c r="T50" i="4"/>
  <c r="A50" i="4"/>
  <c r="S46" i="4"/>
  <c r="S47" i="4" s="1"/>
  <c r="R46" i="4"/>
  <c r="R47" i="4" s="1"/>
  <c r="Q46" i="4"/>
  <c r="Q47" i="4" s="1"/>
  <c r="P46" i="4"/>
  <c r="O46" i="4"/>
  <c r="N46" i="4"/>
  <c r="M46" i="4"/>
  <c r="L46" i="4"/>
  <c r="L47" i="4" s="1"/>
  <c r="K46" i="4"/>
  <c r="K47" i="4" s="1"/>
  <c r="J46" i="4"/>
  <c r="J47" i="4" s="1"/>
  <c r="I46" i="4"/>
  <c r="I47" i="4" s="1"/>
  <c r="H46" i="4"/>
  <c r="H47" i="4" s="1"/>
  <c r="G46" i="4"/>
  <c r="F46" i="4"/>
  <c r="F47" i="4" s="1"/>
  <c r="E46" i="4"/>
  <c r="D46" i="4"/>
  <c r="D47" i="4" s="1"/>
  <c r="T45" i="4"/>
  <c r="A45" i="4"/>
  <c r="T44" i="4"/>
  <c r="A44" i="4"/>
  <c r="T43" i="4"/>
  <c r="A43" i="4"/>
  <c r="T42" i="4"/>
  <c r="A42" i="4"/>
  <c r="T41" i="4"/>
  <c r="A41" i="4"/>
  <c r="T40" i="4"/>
  <c r="A40" i="4"/>
  <c r="T39" i="4"/>
  <c r="A39" i="4"/>
  <c r="T38" i="4"/>
  <c r="A38" i="4"/>
  <c r="T37" i="4"/>
  <c r="A37" i="4"/>
  <c r="T36" i="4"/>
  <c r="A36" i="4"/>
  <c r="T35" i="4"/>
  <c r="A35" i="4"/>
  <c r="T34" i="4"/>
  <c r="A34" i="4"/>
  <c r="T33" i="4"/>
  <c r="A33" i="4"/>
  <c r="T32" i="4"/>
  <c r="A32" i="4"/>
  <c r="T31" i="4"/>
  <c r="A31" i="4"/>
  <c r="T30" i="4"/>
  <c r="A30" i="4"/>
  <c r="T29" i="4"/>
  <c r="A29" i="4"/>
  <c r="T28" i="4"/>
  <c r="A28" i="4"/>
  <c r="T27" i="4"/>
  <c r="A27" i="4"/>
  <c r="T26" i="4"/>
  <c r="A26" i="4"/>
  <c r="T25" i="4"/>
  <c r="A25" i="4"/>
  <c r="T24" i="4"/>
  <c r="A24" i="4"/>
  <c r="T23" i="4"/>
  <c r="A23" i="4"/>
  <c r="T22" i="4"/>
  <c r="A22" i="4"/>
  <c r="T21" i="4"/>
  <c r="A21" i="4"/>
  <c r="A12" i="4"/>
  <c r="R1" i="4"/>
  <c r="M165" i="3"/>
  <c r="L165" i="3"/>
  <c r="K165" i="3"/>
  <c r="J165" i="3"/>
  <c r="I165" i="3"/>
  <c r="H165" i="3"/>
  <c r="G165" i="3"/>
  <c r="F165" i="3"/>
  <c r="E165" i="3"/>
  <c r="D165" i="3"/>
  <c r="C165" i="3"/>
  <c r="B165" i="3"/>
  <c r="B163" i="3"/>
  <c r="C163" i="3" s="1"/>
  <c r="D163" i="3" s="1"/>
  <c r="E163" i="3" s="1"/>
  <c r="N162" i="3"/>
  <c r="N164" i="3" s="1"/>
  <c r="B158" i="3"/>
  <c r="C158" i="3" s="1"/>
  <c r="D158" i="3" s="1"/>
  <c r="E158" i="3" s="1"/>
  <c r="F158" i="3" s="1"/>
  <c r="G158" i="3" s="1"/>
  <c r="H158" i="3" s="1"/>
  <c r="I158" i="3" s="1"/>
  <c r="J158" i="3" s="1"/>
  <c r="K158" i="3" s="1"/>
  <c r="L158" i="3" s="1"/>
  <c r="M158" i="3" s="1"/>
  <c r="N157" i="3"/>
  <c r="N159" i="3" s="1"/>
  <c r="M150" i="3"/>
  <c r="L150" i="3"/>
  <c r="K150" i="3"/>
  <c r="J150" i="3"/>
  <c r="I150" i="3"/>
  <c r="H150" i="3"/>
  <c r="G150" i="3"/>
  <c r="F150" i="3"/>
  <c r="E150" i="3"/>
  <c r="D150" i="3"/>
  <c r="C150" i="3"/>
  <c r="B150" i="3"/>
  <c r="B148" i="3"/>
  <c r="C148" i="3" s="1"/>
  <c r="N147" i="3"/>
  <c r="N149" i="3" s="1"/>
  <c r="B143" i="3"/>
  <c r="C143" i="3" s="1"/>
  <c r="D143" i="3" s="1"/>
  <c r="E143" i="3" s="1"/>
  <c r="F143" i="3" s="1"/>
  <c r="G143" i="3" s="1"/>
  <c r="H143" i="3" s="1"/>
  <c r="I143" i="3" s="1"/>
  <c r="J143" i="3" s="1"/>
  <c r="K143" i="3" s="1"/>
  <c r="L143" i="3" s="1"/>
  <c r="M143" i="3" s="1"/>
  <c r="N142" i="3"/>
  <c r="N144" i="3" s="1"/>
  <c r="M135" i="3"/>
  <c r="L135" i="3"/>
  <c r="K135" i="3"/>
  <c r="J135" i="3"/>
  <c r="I135" i="3"/>
  <c r="H135" i="3"/>
  <c r="G135" i="3"/>
  <c r="F135" i="3"/>
  <c r="E135" i="3"/>
  <c r="D135" i="3"/>
  <c r="C135" i="3"/>
  <c r="B135" i="3"/>
  <c r="N134" i="3"/>
  <c r="C133" i="3"/>
  <c r="D133" i="3" s="1"/>
  <c r="B133" i="3"/>
  <c r="N132" i="3"/>
  <c r="N129" i="3"/>
  <c r="B128" i="3"/>
  <c r="C128" i="3" s="1"/>
  <c r="D128" i="3" s="1"/>
  <c r="E128" i="3" s="1"/>
  <c r="F128" i="3" s="1"/>
  <c r="G128" i="3" s="1"/>
  <c r="H128" i="3" s="1"/>
  <c r="I128" i="3" s="1"/>
  <c r="J128" i="3" s="1"/>
  <c r="K128" i="3" s="1"/>
  <c r="L128" i="3" s="1"/>
  <c r="M128" i="3" s="1"/>
  <c r="N127" i="3"/>
  <c r="M120" i="3"/>
  <c r="L120" i="3"/>
  <c r="K120" i="3"/>
  <c r="J120" i="3"/>
  <c r="I120" i="3"/>
  <c r="H120" i="3"/>
  <c r="G120" i="3"/>
  <c r="F120" i="3"/>
  <c r="E120" i="3"/>
  <c r="D120" i="3"/>
  <c r="C120" i="3"/>
  <c r="B120" i="3"/>
  <c r="B118" i="3"/>
  <c r="N117" i="3"/>
  <c r="N119" i="3" s="1"/>
  <c r="N114" i="3"/>
  <c r="B113" i="3"/>
  <c r="C113" i="3" s="1"/>
  <c r="D113" i="3" s="1"/>
  <c r="E113" i="3" s="1"/>
  <c r="F113" i="3" s="1"/>
  <c r="G113" i="3" s="1"/>
  <c r="H113" i="3" s="1"/>
  <c r="I113" i="3" s="1"/>
  <c r="J113" i="3" s="1"/>
  <c r="K113" i="3" s="1"/>
  <c r="L113" i="3" s="1"/>
  <c r="M113" i="3" s="1"/>
  <c r="N112" i="3"/>
  <c r="M105" i="3"/>
  <c r="L105" i="3"/>
  <c r="K105" i="3"/>
  <c r="J105" i="3"/>
  <c r="I105" i="3"/>
  <c r="H105" i="3"/>
  <c r="G105" i="3"/>
  <c r="F105" i="3"/>
  <c r="E105" i="3"/>
  <c r="D105" i="3"/>
  <c r="C105" i="3"/>
  <c r="B105" i="3"/>
  <c r="N104" i="3"/>
  <c r="B103" i="3"/>
  <c r="C103" i="3" s="1"/>
  <c r="D103" i="3" s="1"/>
  <c r="N102" i="3"/>
  <c r="N99" i="3"/>
  <c r="B98" i="3"/>
  <c r="C98" i="3" s="1"/>
  <c r="D98" i="3" s="1"/>
  <c r="E98" i="3" s="1"/>
  <c r="F98" i="3" s="1"/>
  <c r="G98" i="3" s="1"/>
  <c r="H98" i="3" s="1"/>
  <c r="I98" i="3" s="1"/>
  <c r="J98" i="3" s="1"/>
  <c r="K98" i="3" s="1"/>
  <c r="L98" i="3" s="1"/>
  <c r="M98" i="3" s="1"/>
  <c r="N97" i="3"/>
  <c r="M71" i="3"/>
  <c r="L71" i="3"/>
  <c r="K71" i="3"/>
  <c r="J71" i="3"/>
  <c r="I71" i="3"/>
  <c r="H71" i="3"/>
  <c r="G71" i="3"/>
  <c r="F71" i="3"/>
  <c r="E71" i="3"/>
  <c r="D71" i="3"/>
  <c r="C71" i="3"/>
  <c r="B71" i="3"/>
  <c r="B69" i="3"/>
  <c r="B72" i="3" s="1"/>
  <c r="N68" i="3"/>
  <c r="N70" i="3" s="1"/>
  <c r="B64" i="3"/>
  <c r="C64" i="3" s="1"/>
  <c r="D64" i="3" s="1"/>
  <c r="E64" i="3" s="1"/>
  <c r="F64" i="3" s="1"/>
  <c r="G64" i="3" s="1"/>
  <c r="H64" i="3" s="1"/>
  <c r="I64" i="3" s="1"/>
  <c r="J64" i="3" s="1"/>
  <c r="K64" i="3" s="1"/>
  <c r="L64" i="3" s="1"/>
  <c r="M64" i="3" s="1"/>
  <c r="N63" i="3"/>
  <c r="N65" i="3" s="1"/>
  <c r="M56" i="3"/>
  <c r="L56" i="3"/>
  <c r="K56" i="3"/>
  <c r="J56" i="3"/>
  <c r="I56" i="3"/>
  <c r="H56" i="3"/>
  <c r="G56" i="3"/>
  <c r="F56" i="3"/>
  <c r="E56" i="3"/>
  <c r="D56" i="3"/>
  <c r="C56" i="3"/>
  <c r="B56" i="3"/>
  <c r="N55" i="3"/>
  <c r="B54" i="3"/>
  <c r="C54" i="3" s="1"/>
  <c r="D54" i="3" s="1"/>
  <c r="N53" i="3"/>
  <c r="N50" i="3"/>
  <c r="B49" i="3"/>
  <c r="C49" i="3" s="1"/>
  <c r="D49" i="3" s="1"/>
  <c r="E49" i="3" s="1"/>
  <c r="F49" i="3" s="1"/>
  <c r="G49" i="3" s="1"/>
  <c r="H49" i="3" s="1"/>
  <c r="I49" i="3" s="1"/>
  <c r="J49" i="3" s="1"/>
  <c r="K49" i="3" s="1"/>
  <c r="L49" i="3" s="1"/>
  <c r="M49" i="3" s="1"/>
  <c r="N48" i="3"/>
  <c r="M41" i="3"/>
  <c r="L41" i="3"/>
  <c r="K41" i="3"/>
  <c r="J41" i="3"/>
  <c r="I41" i="3"/>
  <c r="H41" i="3"/>
  <c r="G41" i="3"/>
  <c r="F41" i="3"/>
  <c r="E41" i="3"/>
  <c r="D41" i="3"/>
  <c r="C41" i="3"/>
  <c r="B41" i="3"/>
  <c r="B39" i="3"/>
  <c r="C39" i="3" s="1"/>
  <c r="N38" i="3"/>
  <c r="N40" i="3" s="1"/>
  <c r="B34" i="3"/>
  <c r="N33" i="3"/>
  <c r="N35" i="3" s="1"/>
  <c r="M26" i="3"/>
  <c r="L26" i="3"/>
  <c r="K26" i="3"/>
  <c r="J26" i="3"/>
  <c r="I26" i="3"/>
  <c r="H26" i="3"/>
  <c r="G26" i="3"/>
  <c r="F26" i="3"/>
  <c r="E26" i="3"/>
  <c r="D26" i="3"/>
  <c r="C26" i="3"/>
  <c r="B26" i="3"/>
  <c r="B24" i="3"/>
  <c r="N23" i="3"/>
  <c r="N25" i="3" s="1"/>
  <c r="B19" i="3"/>
  <c r="C19" i="3" s="1"/>
  <c r="D19" i="3" s="1"/>
  <c r="E19" i="3" s="1"/>
  <c r="F19" i="3" s="1"/>
  <c r="G19" i="3" s="1"/>
  <c r="H19" i="3" s="1"/>
  <c r="I19" i="3" s="1"/>
  <c r="J19" i="3" s="1"/>
  <c r="K19" i="3" s="1"/>
  <c r="L19" i="3" s="1"/>
  <c r="M19" i="3" s="1"/>
  <c r="N18" i="3"/>
  <c r="N20" i="3" s="1"/>
  <c r="N12" i="3"/>
  <c r="B11" i="3"/>
  <c r="C11" i="3" s="1"/>
  <c r="D11" i="3" s="1"/>
  <c r="E11" i="3" s="1"/>
  <c r="F11" i="3" s="1"/>
  <c r="G11" i="3" s="1"/>
  <c r="H11" i="3" s="1"/>
  <c r="I11" i="3" s="1"/>
  <c r="J11" i="3" s="1"/>
  <c r="K11" i="3" s="1"/>
  <c r="L11" i="3" s="1"/>
  <c r="M11" i="3" s="1"/>
  <c r="N10" i="3"/>
  <c r="N1" i="3"/>
  <c r="A50" i="1"/>
  <c r="A49" i="1"/>
  <c r="C45" i="1"/>
  <c r="C44" i="1"/>
  <c r="A40" i="1"/>
  <c r="A39" i="1"/>
  <c r="A38" i="1"/>
  <c r="A37" i="1"/>
  <c r="A36" i="1"/>
  <c r="A35" i="1"/>
  <c r="A34" i="1"/>
  <c r="A31" i="1"/>
  <c r="A30" i="1"/>
  <c r="A29" i="1"/>
  <c r="A28" i="1"/>
  <c r="A26" i="1"/>
  <c r="A25" i="1"/>
  <c r="A24" i="1"/>
  <c r="A23" i="1"/>
  <c r="A14" i="1"/>
  <c r="A14" i="4" s="1"/>
  <c r="A13" i="1"/>
  <c r="A158" i="3" s="1"/>
  <c r="A12" i="1"/>
  <c r="A154" i="3" s="1"/>
  <c r="A11" i="1"/>
  <c r="Y19" i="2" s="1"/>
  <c r="Y66" i="2" s="1"/>
  <c r="A10" i="1"/>
  <c r="A10" i="4" s="1"/>
  <c r="A9" i="1"/>
  <c r="A109" i="3" s="1"/>
  <c r="A8" i="1"/>
  <c r="S19" i="2" s="1"/>
  <c r="A6" i="1"/>
  <c r="A5" i="1"/>
  <c r="A5" i="4" s="1"/>
  <c r="A4" i="1"/>
  <c r="I21" i="1" s="1"/>
  <c r="A3" i="1"/>
  <c r="A3" i="4" s="1"/>
  <c r="A2" i="1"/>
  <c r="A2" i="4" s="1"/>
  <c r="Q1" i="1"/>
  <c r="A1" i="1"/>
  <c r="A1" i="4" s="1"/>
  <c r="Z202" i="2"/>
  <c r="X202" i="2"/>
  <c r="V202" i="2"/>
  <c r="T202" i="2"/>
  <c r="P202" i="2"/>
  <c r="N202" i="2"/>
  <c r="L202" i="2"/>
  <c r="J202" i="2"/>
  <c r="H202" i="2"/>
  <c r="AA201" i="2"/>
  <c r="Y201" i="2"/>
  <c r="W201" i="2"/>
  <c r="U201" i="2"/>
  <c r="S201" i="2"/>
  <c r="O201" i="2"/>
  <c r="M201" i="2"/>
  <c r="K201" i="2"/>
  <c r="I201" i="2"/>
  <c r="G201" i="2"/>
  <c r="AB194" i="2"/>
  <c r="Z194" i="2"/>
  <c r="X194" i="2"/>
  <c r="V194" i="2"/>
  <c r="T194" i="2"/>
  <c r="P194" i="2"/>
  <c r="N194" i="2"/>
  <c r="L194" i="2"/>
  <c r="J194" i="2"/>
  <c r="H194" i="2"/>
  <c r="C194" i="2"/>
  <c r="AA193" i="2"/>
  <c r="Y193" i="2"/>
  <c r="W193" i="2"/>
  <c r="U193" i="2"/>
  <c r="S193" i="2"/>
  <c r="M193" i="2"/>
  <c r="K193" i="2"/>
  <c r="I193" i="2"/>
  <c r="G193" i="2"/>
  <c r="AC193" i="2" s="1"/>
  <c r="AA192" i="2"/>
  <c r="Y192" i="2"/>
  <c r="W192" i="2"/>
  <c r="W194" i="2" s="1"/>
  <c r="O40" i="1" s="1"/>
  <c r="U192" i="2"/>
  <c r="U194" i="2" s="1"/>
  <c r="N40" i="1" s="1"/>
  <c r="S192" i="2"/>
  <c r="M192" i="2"/>
  <c r="M194" i="2" s="1"/>
  <c r="J40" i="1" s="1"/>
  <c r="K192" i="2"/>
  <c r="K194" i="2" s="1"/>
  <c r="I40" i="1" s="1"/>
  <c r="I192" i="2"/>
  <c r="G192" i="2"/>
  <c r="AA191" i="2"/>
  <c r="Y191" i="2"/>
  <c r="W191" i="2"/>
  <c r="U191" i="2"/>
  <c r="S191" i="2"/>
  <c r="O194" i="2"/>
  <c r="K40" i="1" s="1"/>
  <c r="M191" i="2"/>
  <c r="K191" i="2"/>
  <c r="I191" i="2"/>
  <c r="G191" i="2"/>
  <c r="AB189" i="2"/>
  <c r="Z189" i="2"/>
  <c r="X189" i="2"/>
  <c r="V189" i="2"/>
  <c r="T189" i="2"/>
  <c r="P189" i="2"/>
  <c r="N189" i="2"/>
  <c r="L189" i="2"/>
  <c r="J189" i="2"/>
  <c r="H189" i="2"/>
  <c r="AA188" i="2"/>
  <c r="Y188" i="2"/>
  <c r="W188" i="2"/>
  <c r="U188" i="2"/>
  <c r="S188" i="2"/>
  <c r="O188" i="2"/>
  <c r="M188" i="2"/>
  <c r="K188" i="2"/>
  <c r="I188" i="2"/>
  <c r="G188" i="2"/>
  <c r="AB186" i="2"/>
  <c r="Z186" i="2"/>
  <c r="X186" i="2"/>
  <c r="V186" i="2"/>
  <c r="T186" i="2"/>
  <c r="P186" i="2"/>
  <c r="N186" i="2"/>
  <c r="L186" i="2"/>
  <c r="J186" i="2"/>
  <c r="H186" i="2"/>
  <c r="AA185" i="2"/>
  <c r="Y185" i="2"/>
  <c r="W185" i="2"/>
  <c r="U185" i="2"/>
  <c r="S185" i="2"/>
  <c r="O185" i="2"/>
  <c r="M185" i="2"/>
  <c r="K185" i="2"/>
  <c r="I185" i="2"/>
  <c r="G185" i="2"/>
  <c r="AA184" i="2"/>
  <c r="Y184" i="2"/>
  <c r="W184" i="2"/>
  <c r="U184" i="2"/>
  <c r="S184" i="2"/>
  <c r="O184" i="2"/>
  <c r="M184" i="2"/>
  <c r="K184" i="2"/>
  <c r="I184" i="2"/>
  <c r="G184" i="2"/>
  <c r="AB181" i="2"/>
  <c r="Z181" i="2"/>
  <c r="X181" i="2"/>
  <c r="V181" i="2"/>
  <c r="T181" i="2"/>
  <c r="P181" i="2"/>
  <c r="N181" i="2"/>
  <c r="L181" i="2"/>
  <c r="J181" i="2"/>
  <c r="H181" i="2"/>
  <c r="AA180" i="2"/>
  <c r="Y180" i="2"/>
  <c r="W180" i="2"/>
  <c r="U180" i="2"/>
  <c r="S180" i="2"/>
  <c r="O180" i="2"/>
  <c r="M180" i="2"/>
  <c r="K180" i="2"/>
  <c r="I180" i="2"/>
  <c r="G180" i="2"/>
  <c r="AB178" i="2"/>
  <c r="Z178" i="2"/>
  <c r="X178" i="2"/>
  <c r="V178" i="2"/>
  <c r="T178" i="2"/>
  <c r="P178" i="2"/>
  <c r="N178" i="2"/>
  <c r="L178" i="2"/>
  <c r="J178" i="2"/>
  <c r="H178" i="2"/>
  <c r="AC177" i="2"/>
  <c r="AC176" i="2"/>
  <c r="AC175" i="2"/>
  <c r="AA173" i="2"/>
  <c r="Y173" i="2"/>
  <c r="W173" i="2"/>
  <c r="U173" i="2"/>
  <c r="S173" i="2"/>
  <c r="M173" i="2"/>
  <c r="K173" i="2"/>
  <c r="I173" i="2"/>
  <c r="G173" i="2"/>
  <c r="AA172" i="2"/>
  <c r="Y172" i="2"/>
  <c r="W172" i="2"/>
  <c r="U172" i="2"/>
  <c r="S172" i="2"/>
  <c r="M172" i="2"/>
  <c r="K172" i="2"/>
  <c r="AC172" i="2" s="1"/>
  <c r="I172" i="2"/>
  <c r="G172" i="2"/>
  <c r="AA171" i="2"/>
  <c r="Y171" i="2"/>
  <c r="W171" i="2"/>
  <c r="U171" i="2"/>
  <c r="S171" i="2"/>
  <c r="M171" i="2"/>
  <c r="K171" i="2"/>
  <c r="I171" i="2"/>
  <c r="G171" i="2"/>
  <c r="AA170" i="2"/>
  <c r="Y170" i="2"/>
  <c r="W170" i="2"/>
  <c r="U170" i="2"/>
  <c r="S170" i="2"/>
  <c r="M170" i="2"/>
  <c r="K170" i="2"/>
  <c r="I170" i="2"/>
  <c r="G170" i="2"/>
  <c r="AA169" i="2"/>
  <c r="Y169" i="2"/>
  <c r="W169" i="2"/>
  <c r="U169" i="2"/>
  <c r="S169" i="2"/>
  <c r="M169" i="2"/>
  <c r="K169" i="2"/>
  <c r="I169" i="2"/>
  <c r="AC169" i="2" s="1"/>
  <c r="G169" i="2"/>
  <c r="AA168" i="2"/>
  <c r="Y168" i="2"/>
  <c r="W168" i="2"/>
  <c r="W178" i="2" s="1"/>
  <c r="O38" i="1" s="1"/>
  <c r="U168" i="2"/>
  <c r="S168" i="2"/>
  <c r="M168" i="2"/>
  <c r="M178" i="2" s="1"/>
  <c r="J38" i="1" s="1"/>
  <c r="K168" i="2"/>
  <c r="I168" i="2"/>
  <c r="G168" i="2"/>
  <c r="AA167" i="2"/>
  <c r="Y167" i="2"/>
  <c r="W167" i="2"/>
  <c r="U167" i="2"/>
  <c r="S167" i="2"/>
  <c r="M167" i="2"/>
  <c r="K167" i="2"/>
  <c r="I167" i="2"/>
  <c r="G167" i="2"/>
  <c r="AA166" i="2"/>
  <c r="Y166" i="2"/>
  <c r="W166" i="2"/>
  <c r="U166" i="2"/>
  <c r="S166" i="2"/>
  <c r="M166" i="2"/>
  <c r="K166" i="2"/>
  <c r="I166" i="2"/>
  <c r="G166" i="2"/>
  <c r="AB163" i="2"/>
  <c r="Z163" i="2"/>
  <c r="X163" i="2"/>
  <c r="V163" i="2"/>
  <c r="T163" i="2"/>
  <c r="P163" i="2"/>
  <c r="N163" i="2"/>
  <c r="L163" i="2"/>
  <c r="J163" i="2"/>
  <c r="H163" i="2"/>
  <c r="AA162" i="2"/>
  <c r="Y162" i="2"/>
  <c r="W162" i="2"/>
  <c r="U162" i="2"/>
  <c r="S162" i="2"/>
  <c r="O162" i="2"/>
  <c r="M162" i="2"/>
  <c r="K162" i="2"/>
  <c r="I162" i="2"/>
  <c r="G162" i="2"/>
  <c r="AB160" i="2"/>
  <c r="Z160" i="2"/>
  <c r="X160" i="2"/>
  <c r="V160" i="2"/>
  <c r="T160" i="2"/>
  <c r="P160" i="2"/>
  <c r="N160" i="2"/>
  <c r="N197" i="2" s="1"/>
  <c r="L160" i="2"/>
  <c r="J160" i="2"/>
  <c r="H160" i="2"/>
  <c r="C160" i="2"/>
  <c r="AA159" i="2"/>
  <c r="Y159" i="2"/>
  <c r="W159" i="2"/>
  <c r="U159" i="2"/>
  <c r="S159" i="2"/>
  <c r="O159" i="2"/>
  <c r="M159" i="2"/>
  <c r="K159" i="2"/>
  <c r="I159" i="2"/>
  <c r="G159" i="2"/>
  <c r="AA158" i="2"/>
  <c r="Y158" i="2"/>
  <c r="W158" i="2"/>
  <c r="U158" i="2"/>
  <c r="S158" i="2"/>
  <c r="O158" i="2"/>
  <c r="M158" i="2"/>
  <c r="K158" i="2"/>
  <c r="I158" i="2"/>
  <c r="G158" i="2"/>
  <c r="AA157" i="2"/>
  <c r="Y157" i="2"/>
  <c r="W157" i="2"/>
  <c r="U157" i="2"/>
  <c r="S157" i="2"/>
  <c r="O157" i="2"/>
  <c r="M157" i="2"/>
  <c r="K157" i="2"/>
  <c r="I157" i="2"/>
  <c r="G157" i="2"/>
  <c r="AA156" i="2"/>
  <c r="Y156" i="2"/>
  <c r="W156" i="2"/>
  <c r="U156" i="2"/>
  <c r="S156" i="2"/>
  <c r="O156" i="2"/>
  <c r="M156" i="2"/>
  <c r="K156" i="2"/>
  <c r="I156" i="2"/>
  <c r="G156" i="2"/>
  <c r="AA155" i="2"/>
  <c r="Y155" i="2"/>
  <c r="W155" i="2"/>
  <c r="U155" i="2"/>
  <c r="S155" i="2"/>
  <c r="O155" i="2"/>
  <c r="M155" i="2"/>
  <c r="K155" i="2"/>
  <c r="I155" i="2"/>
  <c r="G155" i="2"/>
  <c r="AA154" i="2"/>
  <c r="Y154" i="2"/>
  <c r="W154" i="2"/>
  <c r="U154" i="2"/>
  <c r="S154" i="2"/>
  <c r="O154" i="2"/>
  <c r="M154" i="2"/>
  <c r="K154" i="2"/>
  <c r="I154" i="2"/>
  <c r="G154" i="2"/>
  <c r="AA153" i="2"/>
  <c r="Y153" i="2"/>
  <c r="W153" i="2"/>
  <c r="U153" i="2"/>
  <c r="S153" i="2"/>
  <c r="O153" i="2"/>
  <c r="M153" i="2"/>
  <c r="K153" i="2"/>
  <c r="I153" i="2"/>
  <c r="G153" i="2"/>
  <c r="AA152" i="2"/>
  <c r="Y152" i="2"/>
  <c r="W152" i="2"/>
  <c r="U152" i="2"/>
  <c r="S152" i="2"/>
  <c r="O152" i="2"/>
  <c r="M152" i="2"/>
  <c r="K152" i="2"/>
  <c r="I152" i="2"/>
  <c r="G152" i="2"/>
  <c r="AA151" i="2"/>
  <c r="Y151" i="2"/>
  <c r="W151" i="2"/>
  <c r="U151" i="2"/>
  <c r="S151" i="2"/>
  <c r="O151" i="2"/>
  <c r="M151" i="2"/>
  <c r="K151" i="2"/>
  <c r="I151" i="2"/>
  <c r="G151" i="2"/>
  <c r="AB149" i="2"/>
  <c r="Z149" i="2"/>
  <c r="X149" i="2"/>
  <c r="V149" i="2"/>
  <c r="T149" i="2"/>
  <c r="P149" i="2"/>
  <c r="N149" i="2"/>
  <c r="L149" i="2"/>
  <c r="J149" i="2"/>
  <c r="H149" i="2"/>
  <c r="AA148" i="2"/>
  <c r="Y148" i="2"/>
  <c r="W148" i="2"/>
  <c r="U148" i="2"/>
  <c r="S148" i="2"/>
  <c r="O148" i="2"/>
  <c r="M148" i="2"/>
  <c r="K148" i="2"/>
  <c r="I148" i="2"/>
  <c r="G148" i="2"/>
  <c r="AB146" i="2"/>
  <c r="Z146" i="2"/>
  <c r="X146" i="2"/>
  <c r="V146" i="2"/>
  <c r="U146" i="2"/>
  <c r="N45" i="1" s="1"/>
  <c r="T146" i="2"/>
  <c r="P146" i="2"/>
  <c r="N146" i="2"/>
  <c r="M146" i="2"/>
  <c r="J45" i="1" s="1"/>
  <c r="L146" i="2"/>
  <c r="K146" i="2"/>
  <c r="I45" i="1" s="1"/>
  <c r="J146" i="2"/>
  <c r="H146" i="2"/>
  <c r="AA145" i="2"/>
  <c r="AA146" i="2" s="1"/>
  <c r="Y145" i="2"/>
  <c r="Y146" i="2" s="1"/>
  <c r="W145" i="2"/>
  <c r="W146" i="2" s="1"/>
  <c r="U145" i="2"/>
  <c r="S145" i="2"/>
  <c r="S146" i="2" s="1"/>
  <c r="O145" i="2"/>
  <c r="O146" i="2" s="1"/>
  <c r="K45" i="1" s="1"/>
  <c r="M145" i="2"/>
  <c r="K145" i="2"/>
  <c r="I145" i="2"/>
  <c r="AC145" i="2" s="1"/>
  <c r="AC146" i="2" s="1"/>
  <c r="G145" i="2"/>
  <c r="G146" i="2" s="1"/>
  <c r="AB143" i="2"/>
  <c r="Z143" i="2"/>
  <c r="X143" i="2"/>
  <c r="V143" i="2"/>
  <c r="T143" i="2"/>
  <c r="P143" i="2"/>
  <c r="N143" i="2"/>
  <c r="L143" i="2"/>
  <c r="J143" i="2"/>
  <c r="H143" i="2"/>
  <c r="AA142" i="2"/>
  <c r="Y142" i="2"/>
  <c r="W142" i="2"/>
  <c r="U142" i="2"/>
  <c r="S142" i="2"/>
  <c r="O142" i="2"/>
  <c r="M142" i="2"/>
  <c r="K142" i="2"/>
  <c r="I142" i="2"/>
  <c r="G142" i="2"/>
  <c r="AB140" i="2"/>
  <c r="Z140" i="2"/>
  <c r="X140" i="2"/>
  <c r="V140" i="2"/>
  <c r="T140" i="2"/>
  <c r="P140" i="2"/>
  <c r="N140" i="2"/>
  <c r="L140" i="2"/>
  <c r="J140" i="2"/>
  <c r="H140" i="2"/>
  <c r="AA139" i="2"/>
  <c r="Y139" i="2"/>
  <c r="W139" i="2"/>
  <c r="U139" i="2"/>
  <c r="S139" i="2"/>
  <c r="M139" i="2"/>
  <c r="K139" i="2"/>
  <c r="I139" i="2"/>
  <c r="G139" i="2"/>
  <c r="AA138" i="2"/>
  <c r="Y138" i="2"/>
  <c r="W138" i="2"/>
  <c r="U138" i="2"/>
  <c r="S138" i="2"/>
  <c r="O140" i="2"/>
  <c r="K35" i="1" s="1"/>
  <c r="M138" i="2"/>
  <c r="K138" i="2"/>
  <c r="I138" i="2"/>
  <c r="G138" i="2"/>
  <c r="AB136" i="2"/>
  <c r="Z136" i="2"/>
  <c r="X136" i="2"/>
  <c r="V136" i="2"/>
  <c r="T136" i="2"/>
  <c r="P136" i="2"/>
  <c r="N136" i="2"/>
  <c r="L136" i="2"/>
  <c r="J136" i="2"/>
  <c r="H136" i="2"/>
  <c r="AA135" i="2"/>
  <c r="Y135" i="2"/>
  <c r="W135" i="2"/>
  <c r="U135" i="2"/>
  <c r="S135" i="2"/>
  <c r="O135" i="2"/>
  <c r="M135" i="2"/>
  <c r="K135" i="2"/>
  <c r="I135" i="2"/>
  <c r="G135" i="2"/>
  <c r="AB133" i="2"/>
  <c r="AA133" i="2"/>
  <c r="Q34" i="1" s="1"/>
  <c r="N163" i="3" s="1"/>
  <c r="Z133" i="2"/>
  <c r="Y133" i="2"/>
  <c r="X133" i="2"/>
  <c r="O34" i="1" s="1"/>
  <c r="W133" i="2"/>
  <c r="V133" i="2"/>
  <c r="N34" i="1" s="1"/>
  <c r="U133" i="2"/>
  <c r="T133" i="2"/>
  <c r="S133" i="2"/>
  <c r="P133" i="2"/>
  <c r="O133" i="2"/>
  <c r="D34" i="1" s="1"/>
  <c r="N133" i="2"/>
  <c r="M133" i="2"/>
  <c r="L133" i="2"/>
  <c r="K133" i="2"/>
  <c r="J133" i="2"/>
  <c r="I133" i="2"/>
  <c r="H133" i="2"/>
  <c r="G133" i="2"/>
  <c r="AC132" i="2"/>
  <c r="AC131" i="2"/>
  <c r="AC130" i="2"/>
  <c r="AC129" i="2"/>
  <c r="AB128" i="2"/>
  <c r="Z128" i="2"/>
  <c r="X128" i="2"/>
  <c r="V128" i="2"/>
  <c r="T128" i="2"/>
  <c r="P128" i="2"/>
  <c r="N128" i="2"/>
  <c r="L128" i="2"/>
  <c r="J128" i="2"/>
  <c r="H128" i="2"/>
  <c r="AA127" i="2"/>
  <c r="Y127" i="2"/>
  <c r="W127" i="2"/>
  <c r="U127" i="2"/>
  <c r="S127" i="2"/>
  <c r="O127" i="2"/>
  <c r="M127" i="2"/>
  <c r="K127" i="2"/>
  <c r="I127" i="2"/>
  <c r="G127" i="2"/>
  <c r="AB125" i="2"/>
  <c r="Z125" i="2"/>
  <c r="X125" i="2"/>
  <c r="V125" i="2"/>
  <c r="T125" i="2"/>
  <c r="P125" i="2"/>
  <c r="N125" i="2"/>
  <c r="L125" i="2"/>
  <c r="J125" i="2"/>
  <c r="H125" i="2"/>
  <c r="C125" i="2"/>
  <c r="AA124" i="2"/>
  <c r="Y124" i="2"/>
  <c r="W124" i="2"/>
  <c r="U124" i="2"/>
  <c r="S124" i="2"/>
  <c r="M124" i="2"/>
  <c r="K124" i="2"/>
  <c r="AC124" i="2" s="1"/>
  <c r="I124" i="2"/>
  <c r="AA123" i="2"/>
  <c r="Y123" i="2"/>
  <c r="W123" i="2"/>
  <c r="U123" i="2"/>
  <c r="S123" i="2"/>
  <c r="M123" i="2"/>
  <c r="K123" i="2"/>
  <c r="I123" i="2"/>
  <c r="G123" i="2"/>
  <c r="AA122" i="2"/>
  <c r="Y122" i="2"/>
  <c r="W122" i="2"/>
  <c r="U122" i="2"/>
  <c r="S122" i="2"/>
  <c r="M122" i="2"/>
  <c r="K122" i="2"/>
  <c r="AC122" i="2" s="1"/>
  <c r="I122" i="2"/>
  <c r="G122" i="2"/>
  <c r="AA121" i="2"/>
  <c r="Y121" i="2"/>
  <c r="W121" i="2"/>
  <c r="U121" i="2"/>
  <c r="S121" i="2"/>
  <c r="M121" i="2"/>
  <c r="K121" i="2"/>
  <c r="I121" i="2"/>
  <c r="AC121" i="2" s="1"/>
  <c r="G121" i="2"/>
  <c r="AA120" i="2"/>
  <c r="Y120" i="2"/>
  <c r="W120" i="2"/>
  <c r="U120" i="2"/>
  <c r="S120" i="2"/>
  <c r="M120" i="2"/>
  <c r="K120" i="2"/>
  <c r="I120" i="2"/>
  <c r="G120" i="2"/>
  <c r="AA119" i="2"/>
  <c r="Y119" i="2"/>
  <c r="W119" i="2"/>
  <c r="U119" i="2"/>
  <c r="S119" i="2"/>
  <c r="M119" i="2"/>
  <c r="K119" i="2"/>
  <c r="I119" i="2"/>
  <c r="G119" i="2"/>
  <c r="AA118" i="2"/>
  <c r="Y118" i="2"/>
  <c r="W118" i="2"/>
  <c r="U118" i="2"/>
  <c r="S118" i="2"/>
  <c r="M118" i="2"/>
  <c r="K118" i="2"/>
  <c r="I118" i="2"/>
  <c r="G118" i="2"/>
  <c r="AA117" i="2"/>
  <c r="Y117" i="2"/>
  <c r="W117" i="2"/>
  <c r="U117" i="2"/>
  <c r="S117" i="2"/>
  <c r="M117" i="2"/>
  <c r="K117" i="2"/>
  <c r="I117" i="2"/>
  <c r="G117" i="2"/>
  <c r="AA116" i="2"/>
  <c r="Y116" i="2"/>
  <c r="W116" i="2"/>
  <c r="U116" i="2"/>
  <c r="S116" i="2"/>
  <c r="M116" i="2"/>
  <c r="K116" i="2"/>
  <c r="I116" i="2"/>
  <c r="G116" i="2"/>
  <c r="AA115" i="2"/>
  <c r="Y115" i="2"/>
  <c r="W115" i="2"/>
  <c r="U115" i="2"/>
  <c r="S115" i="2"/>
  <c r="M115" i="2"/>
  <c r="K115" i="2"/>
  <c r="AC115" i="2" s="1"/>
  <c r="I115" i="2"/>
  <c r="G115" i="2"/>
  <c r="AA114" i="2"/>
  <c r="Y114" i="2"/>
  <c r="W114" i="2"/>
  <c r="U114" i="2"/>
  <c r="S114" i="2"/>
  <c r="M114" i="2"/>
  <c r="K114" i="2"/>
  <c r="I114" i="2"/>
  <c r="G114" i="2"/>
  <c r="AA113" i="2"/>
  <c r="Y113" i="2"/>
  <c r="W113" i="2"/>
  <c r="U113" i="2"/>
  <c r="S113" i="2"/>
  <c r="M113" i="2"/>
  <c r="K113" i="2"/>
  <c r="I113" i="2"/>
  <c r="G113" i="2"/>
  <c r="AA112" i="2"/>
  <c r="Y112" i="2"/>
  <c r="W112" i="2"/>
  <c r="U112" i="2"/>
  <c r="S112" i="2"/>
  <c r="M112" i="2"/>
  <c r="K112" i="2"/>
  <c r="I112" i="2"/>
  <c r="AC112" i="2" s="1"/>
  <c r="G112" i="2"/>
  <c r="AA111" i="2"/>
  <c r="Y111" i="2"/>
  <c r="W111" i="2"/>
  <c r="U111" i="2"/>
  <c r="S111" i="2"/>
  <c r="M111" i="2"/>
  <c r="K111" i="2"/>
  <c r="I111" i="2"/>
  <c r="G111" i="2"/>
  <c r="AC111" i="2" s="1"/>
  <c r="AA110" i="2"/>
  <c r="Y110" i="2"/>
  <c r="W110" i="2"/>
  <c r="U110" i="2"/>
  <c r="S110" i="2"/>
  <c r="M110" i="2"/>
  <c r="K110" i="2"/>
  <c r="I110" i="2"/>
  <c r="G110" i="2"/>
  <c r="AB108" i="2"/>
  <c r="Z108" i="2"/>
  <c r="X108" i="2"/>
  <c r="V108" i="2"/>
  <c r="T108" i="2"/>
  <c r="P108" i="2"/>
  <c r="N108" i="2"/>
  <c r="H108" i="2"/>
  <c r="AA107" i="2"/>
  <c r="Y107" i="2"/>
  <c r="W107" i="2"/>
  <c r="U107" i="2"/>
  <c r="S107" i="2"/>
  <c r="O107" i="2"/>
  <c r="M107" i="2"/>
  <c r="K107" i="2"/>
  <c r="I107" i="2"/>
  <c r="G107" i="2"/>
  <c r="AB105" i="2"/>
  <c r="Z105" i="2"/>
  <c r="X105" i="2"/>
  <c r="V105" i="2"/>
  <c r="T105" i="2"/>
  <c r="P105" i="2"/>
  <c r="N105" i="2"/>
  <c r="L105" i="2"/>
  <c r="J105" i="2"/>
  <c r="H105" i="2"/>
  <c r="C105" i="2"/>
  <c r="AA104" i="2"/>
  <c r="Y104" i="2"/>
  <c r="W104" i="2"/>
  <c r="U104" i="2"/>
  <c r="S104" i="2"/>
  <c r="M104" i="2"/>
  <c r="K104" i="2"/>
  <c r="AC104" i="2" s="1"/>
  <c r="I104" i="2"/>
  <c r="G104" i="2"/>
  <c r="AA103" i="2"/>
  <c r="Y103" i="2"/>
  <c r="W103" i="2"/>
  <c r="U103" i="2"/>
  <c r="S103" i="2"/>
  <c r="M103" i="2"/>
  <c r="K103" i="2"/>
  <c r="I103" i="2"/>
  <c r="G103" i="2"/>
  <c r="AA102" i="2"/>
  <c r="Y102" i="2"/>
  <c r="W102" i="2"/>
  <c r="U102" i="2"/>
  <c r="S102" i="2"/>
  <c r="M102" i="2"/>
  <c r="K102" i="2"/>
  <c r="I102" i="2"/>
  <c r="G102" i="2"/>
  <c r="AA101" i="2"/>
  <c r="Y101" i="2"/>
  <c r="W101" i="2"/>
  <c r="U101" i="2"/>
  <c r="S101" i="2"/>
  <c r="M101" i="2"/>
  <c r="K101" i="2"/>
  <c r="I101" i="2"/>
  <c r="G101" i="2"/>
  <c r="AC101" i="2" s="1"/>
  <c r="AA100" i="2"/>
  <c r="Y100" i="2"/>
  <c r="W100" i="2"/>
  <c r="U100" i="2"/>
  <c r="S100" i="2"/>
  <c r="M100" i="2"/>
  <c r="K100" i="2"/>
  <c r="I100" i="2"/>
  <c r="G100" i="2"/>
  <c r="AA99" i="2"/>
  <c r="Y99" i="2"/>
  <c r="W99" i="2"/>
  <c r="U99" i="2"/>
  <c r="S99" i="2"/>
  <c r="M99" i="2"/>
  <c r="K99" i="2"/>
  <c r="I99" i="2"/>
  <c r="G99" i="2"/>
  <c r="AA98" i="2"/>
  <c r="Y98" i="2"/>
  <c r="W98" i="2"/>
  <c r="U98" i="2"/>
  <c r="S98" i="2"/>
  <c r="M98" i="2"/>
  <c r="K98" i="2"/>
  <c r="I98" i="2"/>
  <c r="G98" i="2"/>
  <c r="AB96" i="2"/>
  <c r="Z96" i="2"/>
  <c r="X96" i="2"/>
  <c r="V96" i="2"/>
  <c r="T96" i="2"/>
  <c r="P96" i="2"/>
  <c r="N96" i="2"/>
  <c r="H96" i="2"/>
  <c r="AA95" i="2"/>
  <c r="Y95" i="2"/>
  <c r="W95" i="2"/>
  <c r="U95" i="2"/>
  <c r="S95" i="2"/>
  <c r="O95" i="2"/>
  <c r="M95" i="2"/>
  <c r="K95" i="2"/>
  <c r="I95" i="2"/>
  <c r="G95" i="2"/>
  <c r="AB93" i="2"/>
  <c r="Z93" i="2"/>
  <c r="X93" i="2"/>
  <c r="V93" i="2"/>
  <c r="T93" i="2"/>
  <c r="P93" i="2"/>
  <c r="N93" i="2"/>
  <c r="L93" i="2"/>
  <c r="J93" i="2"/>
  <c r="H93" i="2"/>
  <c r="AA92" i="2"/>
  <c r="Y92" i="2"/>
  <c r="W92" i="2"/>
  <c r="U92" i="2"/>
  <c r="S92" i="2"/>
  <c r="O92" i="2"/>
  <c r="M92" i="2"/>
  <c r="K92" i="2"/>
  <c r="I92" i="2"/>
  <c r="G92" i="2"/>
  <c r="AA91" i="2"/>
  <c r="Y91" i="2"/>
  <c r="W91" i="2"/>
  <c r="U91" i="2"/>
  <c r="S91" i="2"/>
  <c r="O91" i="2"/>
  <c r="M91" i="2"/>
  <c r="K91" i="2"/>
  <c r="I91" i="2"/>
  <c r="G91" i="2"/>
  <c r="AA90" i="2"/>
  <c r="Y90" i="2"/>
  <c r="W90" i="2"/>
  <c r="U90" i="2"/>
  <c r="S90" i="2"/>
  <c r="O90" i="2"/>
  <c r="M90" i="2"/>
  <c r="K90" i="2"/>
  <c r="I90" i="2"/>
  <c r="G90" i="2"/>
  <c r="AA89" i="2"/>
  <c r="Y89" i="2"/>
  <c r="W89" i="2"/>
  <c r="U89" i="2"/>
  <c r="S89" i="2"/>
  <c r="O89" i="2"/>
  <c r="M89" i="2"/>
  <c r="K89" i="2"/>
  <c r="I89" i="2"/>
  <c r="G89" i="2"/>
  <c r="AA88" i="2"/>
  <c r="Y88" i="2"/>
  <c r="W88" i="2"/>
  <c r="U88" i="2"/>
  <c r="S88" i="2"/>
  <c r="O88" i="2"/>
  <c r="M88" i="2"/>
  <c r="K88" i="2"/>
  <c r="I88" i="2"/>
  <c r="G88" i="2"/>
  <c r="AA87" i="2"/>
  <c r="Y87" i="2"/>
  <c r="W87" i="2"/>
  <c r="U87" i="2"/>
  <c r="S87" i="2"/>
  <c r="O87" i="2"/>
  <c r="M87" i="2"/>
  <c r="K87" i="2"/>
  <c r="I87" i="2"/>
  <c r="G87" i="2"/>
  <c r="AA86" i="2"/>
  <c r="Y86" i="2"/>
  <c r="W86" i="2"/>
  <c r="U86" i="2"/>
  <c r="S86" i="2"/>
  <c r="O86" i="2"/>
  <c r="M86" i="2"/>
  <c r="K86" i="2"/>
  <c r="I86" i="2"/>
  <c r="G86" i="2"/>
  <c r="AA85" i="2"/>
  <c r="Y85" i="2"/>
  <c r="W85" i="2"/>
  <c r="U85" i="2"/>
  <c r="S85" i="2"/>
  <c r="O85" i="2"/>
  <c r="M85" i="2"/>
  <c r="K85" i="2"/>
  <c r="I85" i="2"/>
  <c r="G85" i="2"/>
  <c r="AA84" i="2"/>
  <c r="Y84" i="2"/>
  <c r="W84" i="2"/>
  <c r="U84" i="2"/>
  <c r="S84" i="2"/>
  <c r="O84" i="2"/>
  <c r="M84" i="2"/>
  <c r="K84" i="2"/>
  <c r="I84" i="2"/>
  <c r="G84" i="2"/>
  <c r="AA83" i="2"/>
  <c r="Y83" i="2"/>
  <c r="W83" i="2"/>
  <c r="U83" i="2"/>
  <c r="S83" i="2"/>
  <c r="O83" i="2"/>
  <c r="M83" i="2"/>
  <c r="K83" i="2"/>
  <c r="I83" i="2"/>
  <c r="G83" i="2"/>
  <c r="AA82" i="2"/>
  <c r="Y82" i="2"/>
  <c r="W82" i="2"/>
  <c r="U82" i="2"/>
  <c r="S82" i="2"/>
  <c r="O82" i="2"/>
  <c r="M82" i="2"/>
  <c r="K82" i="2"/>
  <c r="I82" i="2"/>
  <c r="G82" i="2"/>
  <c r="AA81" i="2"/>
  <c r="Y81" i="2"/>
  <c r="W81" i="2"/>
  <c r="U81" i="2"/>
  <c r="S81" i="2"/>
  <c r="O81" i="2"/>
  <c r="M81" i="2"/>
  <c r="K81" i="2"/>
  <c r="I81" i="2"/>
  <c r="G81" i="2"/>
  <c r="AA80" i="2"/>
  <c r="Y80" i="2"/>
  <c r="W80" i="2"/>
  <c r="U80" i="2"/>
  <c r="S80" i="2"/>
  <c r="O80" i="2"/>
  <c r="M80" i="2"/>
  <c r="K80" i="2"/>
  <c r="I80" i="2"/>
  <c r="AC80" i="2" s="1"/>
  <c r="E20" i="6" s="1"/>
  <c r="D20" i="6" s="1"/>
  <c r="G80" i="2"/>
  <c r="AA79" i="2"/>
  <c r="Y79" i="2"/>
  <c r="W79" i="2"/>
  <c r="U79" i="2"/>
  <c r="S79" i="2"/>
  <c r="O79" i="2"/>
  <c r="M79" i="2"/>
  <c r="K79" i="2"/>
  <c r="I79" i="2"/>
  <c r="G79" i="2"/>
  <c r="AA78" i="2"/>
  <c r="Y78" i="2"/>
  <c r="W78" i="2"/>
  <c r="U78" i="2"/>
  <c r="S78" i="2"/>
  <c r="O78" i="2"/>
  <c r="M78" i="2"/>
  <c r="K78" i="2"/>
  <c r="I78" i="2"/>
  <c r="G78" i="2"/>
  <c r="AA77" i="2"/>
  <c r="Y77" i="2"/>
  <c r="W77" i="2"/>
  <c r="U77" i="2"/>
  <c r="S77" i="2"/>
  <c r="O77" i="2"/>
  <c r="M77" i="2"/>
  <c r="K77" i="2"/>
  <c r="I77" i="2"/>
  <c r="G77" i="2"/>
  <c r="AA76" i="2"/>
  <c r="Y76" i="2"/>
  <c r="W76" i="2"/>
  <c r="U76" i="2"/>
  <c r="S76" i="2"/>
  <c r="O76" i="2"/>
  <c r="M76" i="2"/>
  <c r="K76" i="2"/>
  <c r="I76" i="2"/>
  <c r="G76" i="2"/>
  <c r="AA75" i="2"/>
  <c r="Y75" i="2"/>
  <c r="W75" i="2"/>
  <c r="U75" i="2"/>
  <c r="S75" i="2"/>
  <c r="O75" i="2"/>
  <c r="M75" i="2"/>
  <c r="K75" i="2"/>
  <c r="I75" i="2"/>
  <c r="G75" i="2"/>
  <c r="AA74" i="2"/>
  <c r="Y74" i="2"/>
  <c r="W74" i="2"/>
  <c r="U74" i="2"/>
  <c r="S74" i="2"/>
  <c r="O74" i="2"/>
  <c r="M74" i="2"/>
  <c r="K74" i="2"/>
  <c r="I74" i="2"/>
  <c r="G74" i="2"/>
  <c r="AA73" i="2"/>
  <c r="Y73" i="2"/>
  <c r="W73" i="2"/>
  <c r="U73" i="2"/>
  <c r="S73" i="2"/>
  <c r="O73" i="2"/>
  <c r="M73" i="2"/>
  <c r="K73" i="2"/>
  <c r="I73" i="2"/>
  <c r="G73" i="2"/>
  <c r="AA72" i="2"/>
  <c r="Y72" i="2"/>
  <c r="W72" i="2"/>
  <c r="U72" i="2"/>
  <c r="S72" i="2"/>
  <c r="O72" i="2"/>
  <c r="M72" i="2"/>
  <c r="K72" i="2"/>
  <c r="I72" i="2"/>
  <c r="AC72" i="2" s="1"/>
  <c r="E12" i="6" s="1"/>
  <c r="D12" i="6" s="1"/>
  <c r="G72" i="2"/>
  <c r="AA71" i="2"/>
  <c r="Y71" i="2"/>
  <c r="W71" i="2"/>
  <c r="U71" i="2"/>
  <c r="S71" i="2"/>
  <c r="O71" i="2"/>
  <c r="M71" i="2"/>
  <c r="K71" i="2"/>
  <c r="I71" i="2"/>
  <c r="G71" i="2"/>
  <c r="AA70" i="2"/>
  <c r="Y70" i="2"/>
  <c r="W70" i="2"/>
  <c r="U70" i="2"/>
  <c r="S70" i="2"/>
  <c r="O70" i="2"/>
  <c r="M70" i="2"/>
  <c r="K70" i="2"/>
  <c r="I70" i="2"/>
  <c r="G70" i="2"/>
  <c r="AA69" i="2"/>
  <c r="Y69" i="2"/>
  <c r="W69" i="2"/>
  <c r="U69" i="2"/>
  <c r="S69" i="2"/>
  <c r="O69" i="2"/>
  <c r="M69" i="2"/>
  <c r="K69" i="2"/>
  <c r="I69" i="2"/>
  <c r="G69" i="2"/>
  <c r="AA68" i="2"/>
  <c r="Y68" i="2"/>
  <c r="W68" i="2"/>
  <c r="U68" i="2"/>
  <c r="S68" i="2"/>
  <c r="O68" i="2"/>
  <c r="M68" i="2"/>
  <c r="K68" i="2"/>
  <c r="I68" i="2"/>
  <c r="G68" i="2"/>
  <c r="AB66" i="2"/>
  <c r="Z66" i="2"/>
  <c r="X66" i="2"/>
  <c r="V66" i="2"/>
  <c r="T66" i="2"/>
  <c r="P66" i="2"/>
  <c r="N66" i="2"/>
  <c r="H66" i="2"/>
  <c r="AA65" i="2"/>
  <c r="Y65" i="2"/>
  <c r="W65" i="2"/>
  <c r="U65" i="2"/>
  <c r="S65" i="2"/>
  <c r="O65" i="2"/>
  <c r="M65" i="2"/>
  <c r="K65" i="2"/>
  <c r="I65" i="2"/>
  <c r="G65" i="2"/>
  <c r="AB56" i="2"/>
  <c r="AB59" i="2" s="1"/>
  <c r="Z56" i="2"/>
  <c r="X56" i="2"/>
  <c r="X59" i="2" s="1"/>
  <c r="V56" i="2"/>
  <c r="V59" i="2" s="1"/>
  <c r="T56" i="2"/>
  <c r="T59" i="2" s="1"/>
  <c r="P56" i="2"/>
  <c r="N56" i="2"/>
  <c r="N59" i="2" s="1"/>
  <c r="L56" i="2"/>
  <c r="J56" i="2"/>
  <c r="H56" i="2"/>
  <c r="H59" i="2" s="1"/>
  <c r="C56" i="2"/>
  <c r="AA55" i="2"/>
  <c r="Y55" i="2"/>
  <c r="W55" i="2"/>
  <c r="U55" i="2"/>
  <c r="S55" i="2"/>
  <c r="O55" i="2"/>
  <c r="M55" i="2"/>
  <c r="K55" i="2"/>
  <c r="I55" i="2"/>
  <c r="G55" i="2"/>
  <c r="AC55" i="2" s="1"/>
  <c r="AA54" i="2"/>
  <c r="Y54" i="2"/>
  <c r="W54" i="2"/>
  <c r="U54" i="2"/>
  <c r="S54" i="2"/>
  <c r="O54" i="2"/>
  <c r="M54" i="2"/>
  <c r="K54" i="2"/>
  <c r="I54" i="2"/>
  <c r="G54" i="2"/>
  <c r="AC54" i="2" s="1"/>
  <c r="AA53" i="2"/>
  <c r="Y53" i="2"/>
  <c r="W53" i="2"/>
  <c r="U53" i="2"/>
  <c r="S53" i="2"/>
  <c r="O53" i="2"/>
  <c r="M53" i="2"/>
  <c r="K53" i="2"/>
  <c r="I53" i="2"/>
  <c r="G53" i="2"/>
  <c r="AA52" i="2"/>
  <c r="Y52" i="2"/>
  <c r="W52" i="2"/>
  <c r="U52" i="2"/>
  <c r="S52" i="2"/>
  <c r="O52" i="2"/>
  <c r="M52" i="2"/>
  <c r="K52" i="2"/>
  <c r="I52" i="2"/>
  <c r="G52" i="2"/>
  <c r="AA51" i="2"/>
  <c r="Y51" i="2"/>
  <c r="W51" i="2"/>
  <c r="U51" i="2"/>
  <c r="S51" i="2"/>
  <c r="O51" i="2"/>
  <c r="M51" i="2"/>
  <c r="K51" i="2"/>
  <c r="I51" i="2"/>
  <c r="G51" i="2"/>
  <c r="AA50" i="2"/>
  <c r="Y50" i="2"/>
  <c r="W50" i="2"/>
  <c r="U50" i="2"/>
  <c r="S50" i="2"/>
  <c r="O50" i="2"/>
  <c r="M50" i="2"/>
  <c r="K50" i="2"/>
  <c r="I50" i="2"/>
  <c r="G50" i="2"/>
  <c r="AA49" i="2"/>
  <c r="Y49" i="2"/>
  <c r="W49" i="2"/>
  <c r="U49" i="2"/>
  <c r="S49" i="2"/>
  <c r="O49" i="2"/>
  <c r="M49" i="2"/>
  <c r="K49" i="2"/>
  <c r="I49" i="2"/>
  <c r="G49" i="2"/>
  <c r="AA48" i="2"/>
  <c r="Y48" i="2"/>
  <c r="W48" i="2"/>
  <c r="U48" i="2"/>
  <c r="S48" i="2"/>
  <c r="O48" i="2"/>
  <c r="M48" i="2"/>
  <c r="K48" i="2"/>
  <c r="I48" i="2"/>
  <c r="G48" i="2"/>
  <c r="AA47" i="2"/>
  <c r="Y47" i="2"/>
  <c r="W47" i="2"/>
  <c r="U47" i="2"/>
  <c r="U211" i="2" s="1"/>
  <c r="S47" i="2"/>
  <c r="M44" i="1" s="1"/>
  <c r="O47" i="2"/>
  <c r="K44" i="1" s="1"/>
  <c r="M47" i="2"/>
  <c r="K47" i="2"/>
  <c r="I47" i="2"/>
  <c r="G47" i="2"/>
  <c r="AA46" i="2"/>
  <c r="Y46" i="2"/>
  <c r="W46" i="2"/>
  <c r="U46" i="2"/>
  <c r="S46" i="2"/>
  <c r="M46" i="2"/>
  <c r="K46" i="2"/>
  <c r="I46" i="2"/>
  <c r="G46" i="2"/>
  <c r="AB44" i="2"/>
  <c r="Z44" i="2"/>
  <c r="X44" i="2"/>
  <c r="V44" i="2"/>
  <c r="T44" i="2"/>
  <c r="P44" i="2"/>
  <c r="N44" i="2"/>
  <c r="L44" i="2"/>
  <c r="L66" i="2" s="1"/>
  <c r="J44" i="2"/>
  <c r="H44" i="2"/>
  <c r="AA43" i="2"/>
  <c r="Y43" i="2"/>
  <c r="W43" i="2"/>
  <c r="U43" i="2"/>
  <c r="S43" i="2"/>
  <c r="O43" i="2"/>
  <c r="M43" i="2"/>
  <c r="K43" i="2"/>
  <c r="I43" i="2"/>
  <c r="G43" i="2"/>
  <c r="AB40" i="2"/>
  <c r="Z40" i="2"/>
  <c r="X40" i="2"/>
  <c r="V40" i="2"/>
  <c r="T40" i="2"/>
  <c r="P40" i="2"/>
  <c r="N40" i="2"/>
  <c r="L40" i="2"/>
  <c r="J40" i="2"/>
  <c r="H40" i="2"/>
  <c r="C40" i="2"/>
  <c r="AA39" i="2"/>
  <c r="Y39" i="2"/>
  <c r="W39" i="2"/>
  <c r="U39" i="2"/>
  <c r="S39" i="2"/>
  <c r="M39" i="2"/>
  <c r="K39" i="2"/>
  <c r="I39" i="2"/>
  <c r="G39" i="2"/>
  <c r="AA38" i="2"/>
  <c r="Y38" i="2"/>
  <c r="W38" i="2"/>
  <c r="U38" i="2"/>
  <c r="S38" i="2"/>
  <c r="M38" i="2"/>
  <c r="K38" i="2"/>
  <c r="I38" i="2"/>
  <c r="G38" i="2"/>
  <c r="AA37" i="2"/>
  <c r="Y37" i="2"/>
  <c r="W37" i="2"/>
  <c r="U37" i="2"/>
  <c r="S37" i="2"/>
  <c r="M37" i="2"/>
  <c r="K37" i="2"/>
  <c r="I37" i="2"/>
  <c r="G37" i="2"/>
  <c r="AA36" i="2"/>
  <c r="Y36" i="2"/>
  <c r="W36" i="2"/>
  <c r="U36" i="2"/>
  <c r="S36" i="2"/>
  <c r="M36" i="2"/>
  <c r="K36" i="2"/>
  <c r="I36" i="2"/>
  <c r="G36" i="2"/>
  <c r="AC36" i="2" s="1"/>
  <c r="AA35" i="2"/>
  <c r="Y35" i="2"/>
  <c r="W35" i="2"/>
  <c r="U35" i="2"/>
  <c r="U40" i="2" s="1"/>
  <c r="N25" i="1" s="1"/>
  <c r="S35" i="2"/>
  <c r="M35" i="2"/>
  <c r="K35" i="2"/>
  <c r="K40" i="2" s="1"/>
  <c r="I25" i="1" s="1"/>
  <c r="I35" i="2"/>
  <c r="G35" i="2"/>
  <c r="AA34" i="2"/>
  <c r="Y34" i="2"/>
  <c r="W34" i="2"/>
  <c r="U34" i="2"/>
  <c r="S34" i="2"/>
  <c r="M34" i="2"/>
  <c r="K34" i="2"/>
  <c r="I34" i="2"/>
  <c r="G34" i="2"/>
  <c r="AB32" i="2"/>
  <c r="Z32" i="2"/>
  <c r="X32" i="2"/>
  <c r="V32" i="2"/>
  <c r="T32" i="2"/>
  <c r="P32" i="2"/>
  <c r="N32" i="2"/>
  <c r="L32" i="2"/>
  <c r="J32" i="2"/>
  <c r="H32" i="2"/>
  <c r="AA31" i="2"/>
  <c r="Y31" i="2"/>
  <c r="W31" i="2"/>
  <c r="U31" i="2"/>
  <c r="S31" i="2"/>
  <c r="O31" i="2"/>
  <c r="M31" i="2"/>
  <c r="K31" i="2"/>
  <c r="I31" i="2"/>
  <c r="G31" i="2"/>
  <c r="AB28" i="2"/>
  <c r="Z28" i="2"/>
  <c r="X28" i="2"/>
  <c r="V28" i="2"/>
  <c r="T28" i="2"/>
  <c r="P28" i="2"/>
  <c r="N28" i="2"/>
  <c r="L28" i="2"/>
  <c r="J28" i="2"/>
  <c r="H28" i="2"/>
  <c r="D28" i="2"/>
  <c r="AA27" i="2"/>
  <c r="Y27" i="2"/>
  <c r="W27" i="2"/>
  <c r="U27" i="2"/>
  <c r="S27" i="2"/>
  <c r="O27" i="2"/>
  <c r="M27" i="2"/>
  <c r="K27" i="2"/>
  <c r="I27" i="2"/>
  <c r="G27" i="2"/>
  <c r="AA26" i="2"/>
  <c r="Y26" i="2"/>
  <c r="W26" i="2"/>
  <c r="U26" i="2"/>
  <c r="S26" i="2"/>
  <c r="O26" i="2"/>
  <c r="M26" i="2"/>
  <c r="K26" i="2"/>
  <c r="I26" i="2"/>
  <c r="G26" i="2"/>
  <c r="AA25" i="2"/>
  <c r="Y25" i="2"/>
  <c r="W25" i="2"/>
  <c r="U25" i="2"/>
  <c r="S25" i="2"/>
  <c r="O25" i="2"/>
  <c r="M25" i="2"/>
  <c r="K25" i="2"/>
  <c r="I25" i="2"/>
  <c r="G25" i="2"/>
  <c r="AA24" i="2"/>
  <c r="Y24" i="2"/>
  <c r="W24" i="2"/>
  <c r="U24" i="2"/>
  <c r="S24" i="2"/>
  <c r="O24" i="2"/>
  <c r="M24" i="2"/>
  <c r="K24" i="2"/>
  <c r="I24" i="2"/>
  <c r="G24" i="2"/>
  <c r="AA23" i="2"/>
  <c r="Y23" i="2"/>
  <c r="W23" i="2"/>
  <c r="U23" i="2"/>
  <c r="S23" i="2"/>
  <c r="O23" i="2"/>
  <c r="M23" i="2"/>
  <c r="K23" i="2"/>
  <c r="I23" i="2"/>
  <c r="G23" i="2"/>
  <c r="AA22" i="2"/>
  <c r="Y22" i="2"/>
  <c r="W22" i="2"/>
  <c r="W28" i="2" s="1"/>
  <c r="U22" i="2"/>
  <c r="S22" i="2"/>
  <c r="O22" i="2"/>
  <c r="M22" i="2"/>
  <c r="K22" i="2"/>
  <c r="I22" i="2"/>
  <c r="G22" i="2"/>
  <c r="AA21" i="2"/>
  <c r="Y21" i="2"/>
  <c r="W21" i="2"/>
  <c r="U21" i="2"/>
  <c r="S21" i="2"/>
  <c r="O21" i="2"/>
  <c r="M21" i="2"/>
  <c r="K21" i="2"/>
  <c r="I21" i="2"/>
  <c r="G21" i="2"/>
  <c r="U19" i="2"/>
  <c r="U149" i="2" s="1"/>
  <c r="AC1" i="2"/>
  <c r="D44" i="1" l="1"/>
  <c r="H44" i="1"/>
  <c r="L30" i="1"/>
  <c r="L32" i="1" s="1"/>
  <c r="Q197" i="2"/>
  <c r="AC25" i="2"/>
  <c r="E45" i="6" s="1"/>
  <c r="D45" i="6" s="1"/>
  <c r="L25" i="1"/>
  <c r="L27" i="1" s="1"/>
  <c r="Q59" i="2"/>
  <c r="I61" i="4"/>
  <c r="B121" i="3"/>
  <c r="I84" i="3"/>
  <c r="H87" i="3"/>
  <c r="M19" i="2"/>
  <c r="A3" i="3"/>
  <c r="A72" i="3"/>
  <c r="K21" i="1"/>
  <c r="A11" i="4"/>
  <c r="A7" i="3"/>
  <c r="G19" i="2"/>
  <c r="G143" i="2" s="1"/>
  <c r="I194" i="2"/>
  <c r="H40" i="1" s="1"/>
  <c r="S194" i="2"/>
  <c r="M40" i="1" s="1"/>
  <c r="AA194" i="2"/>
  <c r="Q40" i="1" s="1"/>
  <c r="G194" i="2"/>
  <c r="Y194" i="2"/>
  <c r="P40" i="1" s="1"/>
  <c r="K178" i="2"/>
  <c r="I38" i="1" s="1"/>
  <c r="U160" i="2"/>
  <c r="N37" i="1" s="1"/>
  <c r="K140" i="2"/>
  <c r="I35" i="1" s="1"/>
  <c r="U140" i="2"/>
  <c r="N35" i="1" s="1"/>
  <c r="M140" i="2"/>
  <c r="J35" i="1" s="1"/>
  <c r="W140" i="2"/>
  <c r="O35" i="1" s="1"/>
  <c r="G44" i="1"/>
  <c r="S105" i="2"/>
  <c r="M30" i="1" s="1"/>
  <c r="AA105" i="2"/>
  <c r="Q30" i="1" s="1"/>
  <c r="I105" i="2"/>
  <c r="H30" i="1" s="1"/>
  <c r="AC51" i="2"/>
  <c r="I56" i="2"/>
  <c r="H26" i="1" s="1"/>
  <c r="S56" i="2"/>
  <c r="M26" i="1" s="1"/>
  <c r="W56" i="2"/>
  <c r="O26" i="1" s="1"/>
  <c r="M56" i="2"/>
  <c r="J26" i="1" s="1"/>
  <c r="AC50" i="2"/>
  <c r="AC39" i="2"/>
  <c r="S40" i="2"/>
  <c r="M25" i="1" s="1"/>
  <c r="AA40" i="2"/>
  <c r="Q25" i="1" s="1"/>
  <c r="I28" i="2"/>
  <c r="H24" i="1" s="1"/>
  <c r="S28" i="2"/>
  <c r="M24" i="1" s="1"/>
  <c r="AA28" i="2"/>
  <c r="Q24" i="1" s="1"/>
  <c r="A54" i="3"/>
  <c r="AC71" i="2"/>
  <c r="E11" i="6" s="1"/>
  <c r="D11" i="6" s="1"/>
  <c r="AC88" i="2"/>
  <c r="E28" i="6" s="1"/>
  <c r="D28" i="6" s="1"/>
  <c r="X197" i="2"/>
  <c r="AC154" i="2"/>
  <c r="AC155" i="2"/>
  <c r="A148" i="3"/>
  <c r="A4" i="4"/>
  <c r="P59" i="2"/>
  <c r="AC69" i="2"/>
  <c r="E9" i="6" s="1"/>
  <c r="D9" i="6" s="1"/>
  <c r="AC87" i="2"/>
  <c r="E27" i="6" s="1"/>
  <c r="D27" i="6" s="1"/>
  <c r="I34" i="1"/>
  <c r="N39" i="3" s="1"/>
  <c r="K34" i="1"/>
  <c r="N69" i="3" s="1"/>
  <c r="P205" i="2"/>
  <c r="A34" i="3"/>
  <c r="A133" i="3"/>
  <c r="K19" i="2"/>
  <c r="K181" i="2" s="1"/>
  <c r="K211" i="2"/>
  <c r="AC75" i="2"/>
  <c r="E15" i="6" s="1"/>
  <c r="D15" i="6" s="1"/>
  <c r="AC83" i="2"/>
  <c r="E23" i="6" s="1"/>
  <c r="D23" i="6" s="1"/>
  <c r="AC92" i="2"/>
  <c r="E32" i="6" s="1"/>
  <c r="D32" i="6" s="1"/>
  <c r="Y96" i="2"/>
  <c r="H34" i="1"/>
  <c r="N24" i="3" s="1"/>
  <c r="J34" i="1"/>
  <c r="N54" i="3" s="1"/>
  <c r="AB197" i="2"/>
  <c r="AC159" i="2"/>
  <c r="T197" i="2"/>
  <c r="V205" i="2"/>
  <c r="A49" i="3"/>
  <c r="O19" i="2"/>
  <c r="O189" i="2" s="1"/>
  <c r="A60" i="3"/>
  <c r="S108" i="2"/>
  <c r="S32" i="2"/>
  <c r="S128" i="2"/>
  <c r="T18" i="2"/>
  <c r="T180" i="2" s="1"/>
  <c r="M21" i="1"/>
  <c r="A94" i="3"/>
  <c r="A1" i="3"/>
  <c r="A42" i="3"/>
  <c r="A103" i="3"/>
  <c r="A143" i="3"/>
  <c r="A9" i="4"/>
  <c r="AA19" i="2"/>
  <c r="AA189" i="2" s="1"/>
  <c r="G202" i="2"/>
  <c r="A30" i="3"/>
  <c r="A45" i="3"/>
  <c r="A163" i="3"/>
  <c r="I19" i="2"/>
  <c r="J18" i="2" s="1"/>
  <c r="K66" i="2"/>
  <c r="A2" i="3"/>
  <c r="A39" i="3"/>
  <c r="A121" i="3"/>
  <c r="W19" i="2"/>
  <c r="W149" i="2" s="1"/>
  <c r="A124" i="3"/>
  <c r="V18" i="2"/>
  <c r="V107" i="2" s="1"/>
  <c r="U143" i="2"/>
  <c r="U189" i="2"/>
  <c r="U108" i="2"/>
  <c r="U181" i="2"/>
  <c r="U202" i="2"/>
  <c r="N21" i="1"/>
  <c r="U66" i="2"/>
  <c r="U96" i="2"/>
  <c r="U163" i="2"/>
  <c r="M202" i="2"/>
  <c r="M181" i="2"/>
  <c r="M189" i="2"/>
  <c r="M163" i="2"/>
  <c r="M143" i="2"/>
  <c r="M149" i="2"/>
  <c r="M96" i="2"/>
  <c r="M66" i="2"/>
  <c r="M44" i="2"/>
  <c r="AC27" i="2"/>
  <c r="E47" i="6" s="1"/>
  <c r="D47" i="6" s="1"/>
  <c r="I40" i="2"/>
  <c r="H25" i="1" s="1"/>
  <c r="AC34" i="2"/>
  <c r="W125" i="2"/>
  <c r="O31" i="1" s="1"/>
  <c r="N118" i="3"/>
  <c r="N133" i="3"/>
  <c r="J197" i="2"/>
  <c r="J205" i="2"/>
  <c r="H205" i="2"/>
  <c r="N18" i="2"/>
  <c r="O181" i="2"/>
  <c r="K28" i="2"/>
  <c r="I24" i="1" s="1"/>
  <c r="AC22" i="2"/>
  <c r="E42" i="6" s="1"/>
  <c r="D42" i="6" s="1"/>
  <c r="AC24" i="2"/>
  <c r="E44" i="6" s="1"/>
  <c r="D44" i="6" s="1"/>
  <c r="AC116" i="2"/>
  <c r="K125" i="2"/>
  <c r="I31" i="1" s="1"/>
  <c r="AC123" i="2"/>
  <c r="AC139" i="2"/>
  <c r="AC152" i="2"/>
  <c r="V197" i="2"/>
  <c r="O178" i="2"/>
  <c r="K38" i="1" s="1"/>
  <c r="AC173" i="2"/>
  <c r="M28" i="2"/>
  <c r="M32" i="2"/>
  <c r="J59" i="2"/>
  <c r="AC77" i="2"/>
  <c r="E17" i="6" s="1"/>
  <c r="D17" i="6" s="1"/>
  <c r="AC79" i="2"/>
  <c r="E19" i="6" s="1"/>
  <c r="D19" i="6" s="1"/>
  <c r="AC84" i="2"/>
  <c r="E24" i="6" s="1"/>
  <c r="D24" i="6" s="1"/>
  <c r="AC86" i="2"/>
  <c r="E26" i="6" s="1"/>
  <c r="D26" i="6" s="1"/>
  <c r="AC89" i="2"/>
  <c r="E29" i="6" s="1"/>
  <c r="D29" i="6" s="1"/>
  <c r="AC91" i="2"/>
  <c r="E31" i="6" s="1"/>
  <c r="D31" i="6" s="1"/>
  <c r="W108" i="2"/>
  <c r="M128" i="2"/>
  <c r="M136" i="2"/>
  <c r="AB205" i="2"/>
  <c r="M160" i="2"/>
  <c r="J37" i="1" s="1"/>
  <c r="W160" i="2"/>
  <c r="O37" i="1" s="1"/>
  <c r="AC156" i="2"/>
  <c r="AC158" i="2"/>
  <c r="L205" i="2"/>
  <c r="T205" i="2"/>
  <c r="B166" i="3"/>
  <c r="W128" i="2"/>
  <c r="AC49" i="2"/>
  <c r="AC52" i="2"/>
  <c r="AC114" i="2"/>
  <c r="G34" i="1"/>
  <c r="H197" i="2"/>
  <c r="AC171" i="2"/>
  <c r="G136" i="2"/>
  <c r="Y149" i="2"/>
  <c r="Y136" i="2"/>
  <c r="Y128" i="2"/>
  <c r="Y44" i="2"/>
  <c r="Y32" i="2"/>
  <c r="Z18" i="2"/>
  <c r="Y189" i="2"/>
  <c r="Y163" i="2"/>
  <c r="Y108" i="2"/>
  <c r="U28" i="2"/>
  <c r="N24" i="1" s="1"/>
  <c r="AC82" i="2"/>
  <c r="E22" i="6" s="1"/>
  <c r="D22" i="6" s="1"/>
  <c r="AC103" i="2"/>
  <c r="U125" i="2"/>
  <c r="N31" i="1" s="1"/>
  <c r="AC120" i="2"/>
  <c r="Y143" i="2"/>
  <c r="L197" i="2"/>
  <c r="G178" i="2"/>
  <c r="AC166" i="2"/>
  <c r="Y178" i="2"/>
  <c r="P38" i="1" s="1"/>
  <c r="AC38" i="2"/>
  <c r="K56" i="2"/>
  <c r="I26" i="1" s="1"/>
  <c r="U56" i="2"/>
  <c r="N26" i="1" s="1"/>
  <c r="AC46" i="2"/>
  <c r="J44" i="1"/>
  <c r="O44" i="1"/>
  <c r="AC68" i="2"/>
  <c r="E8" i="6" s="1"/>
  <c r="D8" i="6" s="1"/>
  <c r="G93" i="2"/>
  <c r="O93" i="2"/>
  <c r="K29" i="1" s="1"/>
  <c r="Y93" i="2"/>
  <c r="U93" i="2"/>
  <c r="N29" i="1" s="1"/>
  <c r="AC74" i="2"/>
  <c r="E14" i="6" s="1"/>
  <c r="D14" i="6" s="1"/>
  <c r="G96" i="2"/>
  <c r="Y105" i="2"/>
  <c r="P30" i="1" s="1"/>
  <c r="K105" i="2"/>
  <c r="I30" i="1" s="1"/>
  <c r="U105" i="2"/>
  <c r="N30" i="1" s="1"/>
  <c r="AC100" i="2"/>
  <c r="M108" i="2"/>
  <c r="O125" i="2"/>
  <c r="K31" i="1" s="1"/>
  <c r="Y181" i="2"/>
  <c r="Y202" i="2"/>
  <c r="S202" i="2"/>
  <c r="S181" i="2"/>
  <c r="S189" i="2"/>
  <c r="S163" i="2"/>
  <c r="S143" i="2"/>
  <c r="S44" i="2"/>
  <c r="M93" i="2"/>
  <c r="J29" i="1" s="1"/>
  <c r="AC76" i="2"/>
  <c r="E16" i="6" s="1"/>
  <c r="D16" i="6" s="1"/>
  <c r="AC78" i="2"/>
  <c r="E18" i="6" s="1"/>
  <c r="D18" i="6" s="1"/>
  <c r="AC81" i="2"/>
  <c r="E21" i="6" s="1"/>
  <c r="D21" i="6" s="1"/>
  <c r="AC102" i="2"/>
  <c r="G125" i="2"/>
  <c r="Y125" i="2"/>
  <c r="P31" i="1" s="1"/>
  <c r="AC113" i="2"/>
  <c r="M34" i="1"/>
  <c r="N103" i="3"/>
  <c r="I140" i="2"/>
  <c r="H35" i="1" s="1"/>
  <c r="S140" i="2"/>
  <c r="M35" i="1" s="1"/>
  <c r="AA140" i="2"/>
  <c r="Q35" i="1" s="1"/>
  <c r="O45" i="1"/>
  <c r="S149" i="2"/>
  <c r="AC185" i="2"/>
  <c r="A69" i="3"/>
  <c r="A64" i="3"/>
  <c r="A139" i="3"/>
  <c r="P21" i="1"/>
  <c r="G21" i="1"/>
  <c r="D57" i="3"/>
  <c r="D106" i="3"/>
  <c r="D136" i="3"/>
  <c r="A6" i="4"/>
  <c r="F62" i="4"/>
  <c r="N61" i="4"/>
  <c r="D58" i="4"/>
  <c r="D62" i="4" s="1"/>
  <c r="D61" i="4"/>
  <c r="W93" i="2"/>
  <c r="O29" i="1" s="1"/>
  <c r="G40" i="2"/>
  <c r="O40" i="2"/>
  <c r="K25" i="1" s="1"/>
  <c r="AC37" i="2"/>
  <c r="AC48" i="2"/>
  <c r="AC53" i="2"/>
  <c r="L59" i="2"/>
  <c r="S66" i="2"/>
  <c r="K93" i="2"/>
  <c r="I29" i="1" s="1"/>
  <c r="AC70" i="2"/>
  <c r="E10" i="6" s="1"/>
  <c r="AC73" i="2"/>
  <c r="E13" i="6" s="1"/>
  <c r="D13" i="6" s="1"/>
  <c r="AC85" i="2"/>
  <c r="E25" i="6" s="1"/>
  <c r="D25" i="6" s="1"/>
  <c r="AC90" i="2"/>
  <c r="E30" i="6" s="1"/>
  <c r="D30" i="6" s="1"/>
  <c r="S96" i="2"/>
  <c r="G105" i="2"/>
  <c r="O105" i="2"/>
  <c r="K30" i="1" s="1"/>
  <c r="AC117" i="2"/>
  <c r="AC133" i="2"/>
  <c r="R34" i="1" s="1"/>
  <c r="S136" i="2"/>
  <c r="G140" i="2"/>
  <c r="G45" i="1"/>
  <c r="G36" i="1"/>
  <c r="AC157" i="2"/>
  <c r="P197" i="2"/>
  <c r="U178" i="2"/>
  <c r="N38" i="1" s="1"/>
  <c r="X205" i="2"/>
  <c r="A24" i="3"/>
  <c r="A19" i="3"/>
  <c r="A27" i="3"/>
  <c r="A106" i="3"/>
  <c r="A8" i="4"/>
  <c r="A98" i="3"/>
  <c r="H21" i="1"/>
  <c r="Q21" i="1"/>
  <c r="A11" i="3"/>
  <c r="A15" i="3"/>
  <c r="B27" i="3"/>
  <c r="C69" i="3"/>
  <c r="D69" i="3" s="1"/>
  <c r="E69" i="3" s="1"/>
  <c r="F69" i="3" s="1"/>
  <c r="G69" i="3" s="1"/>
  <c r="C118" i="3"/>
  <c r="D118" i="3" s="1"/>
  <c r="E118" i="3" s="1"/>
  <c r="F118" i="3" s="1"/>
  <c r="T57" i="4"/>
  <c r="G28" i="2"/>
  <c r="O28" i="2"/>
  <c r="K24" i="1" s="1"/>
  <c r="Y28" i="2"/>
  <c r="P24" i="1" s="1"/>
  <c r="AC23" i="2"/>
  <c r="E43" i="6" s="1"/>
  <c r="D43" i="6" s="1"/>
  <c r="AC26" i="2"/>
  <c r="E46" i="6" s="1"/>
  <c r="D46" i="6" s="1"/>
  <c r="U32" i="2"/>
  <c r="M40" i="2"/>
  <c r="J25" i="1" s="1"/>
  <c r="W40" i="2"/>
  <c r="O25" i="1" s="1"/>
  <c r="U44" i="2"/>
  <c r="AA56" i="2"/>
  <c r="Q26" i="1" s="1"/>
  <c r="I93" i="2"/>
  <c r="H29" i="1" s="1"/>
  <c r="S93" i="2"/>
  <c r="M29" i="1" s="1"/>
  <c r="AA93" i="2"/>
  <c r="M105" i="2"/>
  <c r="J30" i="1" s="1"/>
  <c r="W105" i="2"/>
  <c r="O30" i="1" s="1"/>
  <c r="Q44" i="1"/>
  <c r="U128" i="2"/>
  <c r="P34" i="1"/>
  <c r="N148" i="3" s="1"/>
  <c r="U136" i="2"/>
  <c r="Y140" i="2"/>
  <c r="P35" i="1" s="1"/>
  <c r="K36" i="1"/>
  <c r="AC153" i="2"/>
  <c r="K160" i="2"/>
  <c r="I37" i="1" s="1"/>
  <c r="S178" i="2"/>
  <c r="M38" i="1" s="1"/>
  <c r="AA178" i="2"/>
  <c r="Q38" i="1" s="1"/>
  <c r="AC170" i="2"/>
  <c r="AC184" i="2"/>
  <c r="N205" i="2"/>
  <c r="A151" i="3"/>
  <c r="A136" i="3"/>
  <c r="A118" i="3"/>
  <c r="A113" i="3"/>
  <c r="A128" i="3"/>
  <c r="N165" i="3"/>
  <c r="A166" i="3"/>
  <c r="A13" i="4"/>
  <c r="AC167" i="2"/>
  <c r="J21" i="1"/>
  <c r="O21" i="1"/>
  <c r="B57" i="3"/>
  <c r="N56" i="3"/>
  <c r="A57" i="3"/>
  <c r="B106" i="3"/>
  <c r="N105" i="3"/>
  <c r="B136" i="3"/>
  <c r="N135" i="3"/>
  <c r="N150" i="3"/>
  <c r="H62" i="4"/>
  <c r="L62" i="4"/>
  <c r="O61" i="4"/>
  <c r="S62" i="4"/>
  <c r="K62" i="4"/>
  <c r="Q62" i="4"/>
  <c r="AC192" i="2"/>
  <c r="AC191" i="2"/>
  <c r="AC168" i="2"/>
  <c r="I178" i="2"/>
  <c r="H38" i="1" s="1"/>
  <c r="G160" i="2"/>
  <c r="O160" i="2"/>
  <c r="K37" i="1" s="1"/>
  <c r="Y160" i="2"/>
  <c r="P37" i="1" s="1"/>
  <c r="I160" i="2"/>
  <c r="H37" i="1" s="1"/>
  <c r="S160" i="2"/>
  <c r="M37" i="1" s="1"/>
  <c r="AA160" i="2"/>
  <c r="Q37" i="1" s="1"/>
  <c r="AC151" i="2"/>
  <c r="P45" i="1"/>
  <c r="P36" i="1"/>
  <c r="AC138" i="2"/>
  <c r="R45" i="1"/>
  <c r="R36" i="1"/>
  <c r="M36" i="1"/>
  <c r="M45" i="1"/>
  <c r="Q36" i="1"/>
  <c r="Q45" i="1"/>
  <c r="I36" i="1"/>
  <c r="N36" i="1"/>
  <c r="S211" i="2"/>
  <c r="W211" i="2"/>
  <c r="J36" i="1"/>
  <c r="O36" i="1"/>
  <c r="I146" i="2"/>
  <c r="F45" i="1" s="1"/>
  <c r="M211" i="2"/>
  <c r="Z205" i="2"/>
  <c r="Z197" i="2"/>
  <c r="AC110" i="2"/>
  <c r="I125" i="2"/>
  <c r="H31" i="1" s="1"/>
  <c r="M125" i="2"/>
  <c r="J31" i="1" s="1"/>
  <c r="S125" i="2"/>
  <c r="M31" i="1" s="1"/>
  <c r="AA125" i="2"/>
  <c r="Q31" i="1" s="1"/>
  <c r="AC119" i="2"/>
  <c r="AC118" i="2"/>
  <c r="AC99" i="2"/>
  <c r="AC98" i="2"/>
  <c r="Q29" i="1"/>
  <c r="P29" i="1"/>
  <c r="F44" i="1"/>
  <c r="G56" i="2"/>
  <c r="AC47" i="2"/>
  <c r="I44" i="1"/>
  <c r="N44" i="1"/>
  <c r="G211" i="2"/>
  <c r="O211" i="2"/>
  <c r="AA211" i="2"/>
  <c r="O56" i="2"/>
  <c r="K26" i="1" s="1"/>
  <c r="Y56" i="2"/>
  <c r="Y211" i="2"/>
  <c r="P44" i="1"/>
  <c r="Y40" i="2"/>
  <c r="P25" i="1" s="1"/>
  <c r="G25" i="1"/>
  <c r="AC35" i="2"/>
  <c r="O24" i="1"/>
  <c r="AC21" i="2"/>
  <c r="E41" i="6" s="1"/>
  <c r="Z59" i="2"/>
  <c r="J62" i="4"/>
  <c r="O47" i="4"/>
  <c r="O62" i="4" s="1"/>
  <c r="J61" i="4"/>
  <c r="E61" i="4"/>
  <c r="M61" i="4"/>
  <c r="P61" i="4"/>
  <c r="M47" i="4"/>
  <c r="M62" i="4" s="1"/>
  <c r="P47" i="4"/>
  <c r="P62" i="4" s="1"/>
  <c r="E58" i="4"/>
  <c r="I58" i="4"/>
  <c r="I62" i="4" s="1"/>
  <c r="K61" i="4"/>
  <c r="N47" i="4"/>
  <c r="N62" i="4" s="1"/>
  <c r="G61" i="4"/>
  <c r="R62" i="4"/>
  <c r="E47" i="4"/>
  <c r="F61" i="4"/>
  <c r="Q61" i="4"/>
  <c r="G47" i="4"/>
  <c r="R61" i="4"/>
  <c r="T46" i="4"/>
  <c r="H61" i="4"/>
  <c r="L61" i="4"/>
  <c r="S61" i="4"/>
  <c r="C24" i="3"/>
  <c r="N26" i="3"/>
  <c r="C34" i="3"/>
  <c r="D39" i="3"/>
  <c r="F121" i="3"/>
  <c r="C121" i="3"/>
  <c r="E166" i="3"/>
  <c r="N41" i="3"/>
  <c r="N71" i="3"/>
  <c r="E103" i="3"/>
  <c r="C106" i="3"/>
  <c r="G118" i="3"/>
  <c r="E121" i="3"/>
  <c r="F163" i="3"/>
  <c r="D166" i="3"/>
  <c r="B42" i="3"/>
  <c r="C72" i="3"/>
  <c r="C151" i="3"/>
  <c r="D148" i="3"/>
  <c r="B151" i="3"/>
  <c r="E54" i="3"/>
  <c r="C57" i="3"/>
  <c r="N120" i="3"/>
  <c r="E133" i="3"/>
  <c r="C136" i="3"/>
  <c r="C166" i="3"/>
  <c r="G40" i="1" l="1"/>
  <c r="D40" i="1"/>
  <c r="F40" i="1" s="1"/>
  <c r="G38" i="1"/>
  <c r="D38" i="1"/>
  <c r="G37" i="1"/>
  <c r="D37" i="1"/>
  <c r="F37" i="1" s="1"/>
  <c r="G35" i="1"/>
  <c r="D35" i="1"/>
  <c r="F35" i="1" s="1"/>
  <c r="G31" i="1"/>
  <c r="D31" i="1"/>
  <c r="Q208" i="2"/>
  <c r="Q214" i="2" s="1"/>
  <c r="N79" i="3" s="1"/>
  <c r="G29" i="1"/>
  <c r="D29" i="1"/>
  <c r="G30" i="1"/>
  <c r="G32" i="1" s="1"/>
  <c r="D30" i="1"/>
  <c r="F30" i="1" s="1"/>
  <c r="G26" i="1"/>
  <c r="D26" i="1"/>
  <c r="D24" i="1"/>
  <c r="D25" i="1"/>
  <c r="F25" i="1" s="1"/>
  <c r="L33" i="1"/>
  <c r="L43" i="1"/>
  <c r="L47" i="1" s="1"/>
  <c r="T61" i="4"/>
  <c r="D121" i="3"/>
  <c r="J84" i="3"/>
  <c r="I87" i="3"/>
  <c r="G181" i="2"/>
  <c r="O66" i="2"/>
  <c r="P18" i="2"/>
  <c r="P31" i="2" s="1"/>
  <c r="AA32" i="2"/>
  <c r="V31" i="2"/>
  <c r="O96" i="2"/>
  <c r="O136" i="2"/>
  <c r="I163" i="2"/>
  <c r="G163" i="2"/>
  <c r="G149" i="2"/>
  <c r="G108" i="2"/>
  <c r="Q27" i="1"/>
  <c r="E32" i="1"/>
  <c r="T148" i="2"/>
  <c r="H18" i="2"/>
  <c r="H107" i="2" s="1"/>
  <c r="G32" i="2"/>
  <c r="O128" i="2"/>
  <c r="K136" i="2"/>
  <c r="K108" i="2"/>
  <c r="G189" i="2"/>
  <c r="G44" i="2"/>
  <c r="AA202" i="2"/>
  <c r="V188" i="2"/>
  <c r="G66" i="2"/>
  <c r="G128" i="2"/>
  <c r="F38" i="1"/>
  <c r="AC140" i="2"/>
  <c r="R35" i="1" s="1"/>
  <c r="Q32" i="1"/>
  <c r="AA59" i="2"/>
  <c r="U59" i="2"/>
  <c r="M27" i="1"/>
  <c r="W59" i="2"/>
  <c r="M59" i="2"/>
  <c r="S59" i="2"/>
  <c r="F24" i="1"/>
  <c r="K59" i="2"/>
  <c r="V95" i="2"/>
  <c r="AA143" i="2"/>
  <c r="V65" i="2"/>
  <c r="E27" i="1"/>
  <c r="AA163" i="2"/>
  <c r="V162" i="2"/>
  <c r="V127" i="2"/>
  <c r="L18" i="2"/>
  <c r="L180" i="2" s="1"/>
  <c r="K202" i="2"/>
  <c r="K96" i="2"/>
  <c r="AA96" i="2"/>
  <c r="AA181" i="2"/>
  <c r="T201" i="2"/>
  <c r="K189" i="2"/>
  <c r="K163" i="2"/>
  <c r="K143" i="2"/>
  <c r="O27" i="1"/>
  <c r="G59" i="2"/>
  <c r="T135" i="2"/>
  <c r="E41" i="1"/>
  <c r="G24" i="1"/>
  <c r="G27" i="1" s="1"/>
  <c r="F34" i="1"/>
  <c r="N172" i="3" s="1"/>
  <c r="I211" i="2"/>
  <c r="AC211" i="2" s="1"/>
  <c r="T142" i="2"/>
  <c r="O108" i="2"/>
  <c r="O32" i="2"/>
  <c r="O149" i="2"/>
  <c r="F36" i="1"/>
  <c r="K149" i="2"/>
  <c r="K128" i="2"/>
  <c r="K44" i="2"/>
  <c r="K32" i="2"/>
  <c r="AA66" i="2"/>
  <c r="F29" i="1"/>
  <c r="W96" i="2"/>
  <c r="O163" i="2"/>
  <c r="O143" i="2"/>
  <c r="O44" i="2"/>
  <c r="O202" i="2"/>
  <c r="V142" i="2"/>
  <c r="I128" i="2"/>
  <c r="I136" i="2"/>
  <c r="I44" i="2"/>
  <c r="I149" i="2"/>
  <c r="I189" i="2"/>
  <c r="I32" i="2"/>
  <c r="T31" i="2"/>
  <c r="T127" i="2"/>
  <c r="H32" i="1"/>
  <c r="K27" i="1"/>
  <c r="I32" i="1"/>
  <c r="I66" i="2"/>
  <c r="I181" i="2"/>
  <c r="K32" i="1"/>
  <c r="T43" i="2"/>
  <c r="T95" i="2"/>
  <c r="T162" i="2"/>
  <c r="W136" i="2"/>
  <c r="W189" i="2"/>
  <c r="I27" i="1"/>
  <c r="N27" i="1"/>
  <c r="N32" i="1"/>
  <c r="I108" i="2"/>
  <c r="O32" i="1"/>
  <c r="I143" i="2"/>
  <c r="I202" i="2"/>
  <c r="I96" i="2"/>
  <c r="T65" i="2"/>
  <c r="T107" i="2"/>
  <c r="T188" i="2"/>
  <c r="X18" i="2"/>
  <c r="X107" i="2" s="1"/>
  <c r="W181" i="2"/>
  <c r="AA128" i="2"/>
  <c r="AA136" i="2"/>
  <c r="AA44" i="2"/>
  <c r="AA149" i="2"/>
  <c r="AA108" i="2"/>
  <c r="AB18" i="2"/>
  <c r="W32" i="2"/>
  <c r="W143" i="2"/>
  <c r="W202" i="2"/>
  <c r="W66" i="2"/>
  <c r="W163" i="2"/>
  <c r="W44" i="2"/>
  <c r="V135" i="2"/>
  <c r="V201" i="2"/>
  <c r="V180" i="2"/>
  <c r="V43" i="2"/>
  <c r="V148" i="2"/>
  <c r="N188" i="2"/>
  <c r="N162" i="2"/>
  <c r="N180" i="2"/>
  <c r="N107" i="2"/>
  <c r="N95" i="2"/>
  <c r="N142" i="2"/>
  <c r="N135" i="2"/>
  <c r="N148" i="2"/>
  <c r="N65" i="2"/>
  <c r="N43" i="2"/>
  <c r="N201" i="2"/>
  <c r="N127" i="2"/>
  <c r="N31" i="2"/>
  <c r="AC93" i="2"/>
  <c r="R29" i="1" s="1"/>
  <c r="AC178" i="2"/>
  <c r="R38" i="1" s="1"/>
  <c r="X188" i="2"/>
  <c r="X162" i="2"/>
  <c r="H27" i="1"/>
  <c r="J24" i="1"/>
  <c r="J27" i="1" s="1"/>
  <c r="AC40" i="2"/>
  <c r="E48" i="6" s="1"/>
  <c r="D48" i="6" s="1"/>
  <c r="P32" i="1"/>
  <c r="J188" i="2"/>
  <c r="J162" i="2"/>
  <c r="J180" i="2"/>
  <c r="J142" i="2"/>
  <c r="J135" i="2"/>
  <c r="J43" i="2"/>
  <c r="J201" i="2"/>
  <c r="J148" i="2"/>
  <c r="J31" i="2"/>
  <c r="J127" i="2"/>
  <c r="Z201" i="2"/>
  <c r="Z188" i="2"/>
  <c r="Z162" i="2"/>
  <c r="Z180" i="2"/>
  <c r="Z107" i="2"/>
  <c r="Z31" i="2"/>
  <c r="Z127" i="2"/>
  <c r="Z95" i="2"/>
  <c r="Z148" i="2"/>
  <c r="Z142" i="2"/>
  <c r="Z43" i="2"/>
  <c r="Z65" i="2"/>
  <c r="Z135" i="2"/>
  <c r="E72" i="3"/>
  <c r="F72" i="3"/>
  <c r="M32" i="1"/>
  <c r="P188" i="2"/>
  <c r="P162" i="2"/>
  <c r="P65" i="2"/>
  <c r="P95" i="2"/>
  <c r="P148" i="2"/>
  <c r="P142" i="2"/>
  <c r="AC205" i="2"/>
  <c r="D72" i="3"/>
  <c r="I59" i="2"/>
  <c r="R44" i="1"/>
  <c r="M174" i="3" s="1"/>
  <c r="AC160" i="2"/>
  <c r="R37" i="1" s="1"/>
  <c r="H188" i="2"/>
  <c r="H180" i="2"/>
  <c r="H43" i="2"/>
  <c r="E62" i="4"/>
  <c r="AC194" i="2"/>
  <c r="R40" i="1" s="1"/>
  <c r="W183" i="2"/>
  <c r="W186" i="2" s="1"/>
  <c r="M183" i="2"/>
  <c r="M186" i="2" s="1"/>
  <c r="U183" i="2"/>
  <c r="U186" i="2" s="1"/>
  <c r="K183" i="2"/>
  <c r="K186" i="2" s="1"/>
  <c r="AA183" i="2"/>
  <c r="AA186" i="2" s="1"/>
  <c r="S183" i="2"/>
  <c r="S186" i="2" s="1"/>
  <c r="M39" i="1" s="1"/>
  <c r="M41" i="1" s="1"/>
  <c r="I183" i="2"/>
  <c r="I186" i="2" s="1"/>
  <c r="Y183" i="2"/>
  <c r="Y186" i="2" s="1"/>
  <c r="P39" i="1" s="1"/>
  <c r="P41" i="1" s="1"/>
  <c r="O183" i="2"/>
  <c r="O186" i="2" s="1"/>
  <c r="G183" i="2"/>
  <c r="H36" i="1"/>
  <c r="H45" i="1"/>
  <c r="F31" i="1"/>
  <c r="J32" i="1"/>
  <c r="AC125" i="2"/>
  <c r="AC105" i="2"/>
  <c r="D10" i="6"/>
  <c r="AC56" i="2"/>
  <c r="E52" i="6" s="1"/>
  <c r="O59" i="2"/>
  <c r="F26" i="1"/>
  <c r="P26" i="1"/>
  <c r="P27" i="1" s="1"/>
  <c r="Y59" i="2"/>
  <c r="D41" i="6"/>
  <c r="AC28" i="2"/>
  <c r="E64" i="6"/>
  <c r="T58" i="4"/>
  <c r="E63" i="6"/>
  <c r="G62" i="4"/>
  <c r="T47" i="4"/>
  <c r="D151" i="3"/>
  <c r="E148" i="3"/>
  <c r="F133" i="3"/>
  <c r="E136" i="3"/>
  <c r="H69" i="3"/>
  <c r="G72" i="3"/>
  <c r="D34" i="3"/>
  <c r="H118" i="3"/>
  <c r="G121" i="3"/>
  <c r="F54" i="3"/>
  <c r="E57" i="3"/>
  <c r="C42" i="3"/>
  <c r="G163" i="3"/>
  <c r="F166" i="3"/>
  <c r="F103" i="3"/>
  <c r="E106" i="3"/>
  <c r="E39" i="3"/>
  <c r="D24" i="3"/>
  <c r="C27" i="3"/>
  <c r="N87" i="3" l="1"/>
  <c r="E43" i="1"/>
  <c r="E47" i="1" s="1"/>
  <c r="J87" i="3"/>
  <c r="K84" i="3"/>
  <c r="H65" i="2"/>
  <c r="P107" i="2"/>
  <c r="P180" i="2"/>
  <c r="P127" i="2"/>
  <c r="P201" i="2"/>
  <c r="H148" i="2"/>
  <c r="H162" i="2"/>
  <c r="P135" i="2"/>
  <c r="P43" i="2"/>
  <c r="L43" i="2"/>
  <c r="L65" i="2" s="1"/>
  <c r="N174" i="3"/>
  <c r="H135" i="2"/>
  <c r="H31" i="2"/>
  <c r="H95" i="2"/>
  <c r="H201" i="2"/>
  <c r="H142" i="2"/>
  <c r="H127" i="2"/>
  <c r="L142" i="2"/>
  <c r="X43" i="2"/>
  <c r="X135" i="2"/>
  <c r="R26" i="1"/>
  <c r="AC59" i="2"/>
  <c r="R25" i="1"/>
  <c r="R24" i="1"/>
  <c r="L127" i="2"/>
  <c r="L135" i="2"/>
  <c r="L201" i="2"/>
  <c r="X31" i="2"/>
  <c r="X142" i="2"/>
  <c r="L148" i="2"/>
  <c r="L188" i="2"/>
  <c r="M43" i="1"/>
  <c r="M47" i="1" s="1"/>
  <c r="X148" i="2"/>
  <c r="X180" i="2"/>
  <c r="L162" i="2"/>
  <c r="L31" i="2"/>
  <c r="X201" i="2"/>
  <c r="X95" i="2"/>
  <c r="X127" i="2"/>
  <c r="X65" i="2"/>
  <c r="AB127" i="2"/>
  <c r="AB180" i="2"/>
  <c r="AB135" i="2"/>
  <c r="AB107" i="2"/>
  <c r="AB43" i="2"/>
  <c r="AB188" i="2"/>
  <c r="AB95" i="2"/>
  <c r="AB148" i="2"/>
  <c r="AB162" i="2"/>
  <c r="AB142" i="2"/>
  <c r="AB65" i="2"/>
  <c r="AB31" i="2"/>
  <c r="E50" i="6"/>
  <c r="E53" i="6" s="1"/>
  <c r="D50" i="6"/>
  <c r="T62" i="4"/>
  <c r="Y197" i="2"/>
  <c r="Y208" i="2" s="1"/>
  <c r="Y214" i="2" s="1"/>
  <c r="N143" i="3" s="1"/>
  <c r="AC183" i="2"/>
  <c r="G186" i="2"/>
  <c r="D39" i="1" s="1"/>
  <c r="M216" i="2"/>
  <c r="J39" i="1"/>
  <c r="J41" i="1" s="1"/>
  <c r="J43" i="1" s="1"/>
  <c r="J47" i="1" s="1"/>
  <c r="M197" i="2"/>
  <c r="M208" i="2" s="1"/>
  <c r="M214" i="2" s="1"/>
  <c r="N57" i="3" s="1"/>
  <c r="K39" i="1"/>
  <c r="K41" i="1" s="1"/>
  <c r="K43" i="1" s="1"/>
  <c r="K47" i="1" s="1"/>
  <c r="O197" i="2"/>
  <c r="O208" i="2" s="1"/>
  <c r="O214" i="2" s="1"/>
  <c r="Q39" i="1"/>
  <c r="Q41" i="1" s="1"/>
  <c r="Q43" i="1" s="1"/>
  <c r="Q47" i="1" s="1"/>
  <c r="AA197" i="2"/>
  <c r="AA208" i="2" s="1"/>
  <c r="AA214" i="2" s="1"/>
  <c r="N166" i="3" s="1"/>
  <c r="O39" i="1"/>
  <c r="O41" i="1" s="1"/>
  <c r="O43" i="1" s="1"/>
  <c r="O47" i="1" s="1"/>
  <c r="W197" i="2"/>
  <c r="W208" i="2" s="1"/>
  <c r="W214" i="2" s="1"/>
  <c r="N136" i="3" s="1"/>
  <c r="P43" i="1"/>
  <c r="P47" i="1" s="1"/>
  <c r="N151" i="3" s="1"/>
  <c r="S197" i="2"/>
  <c r="S208" i="2" s="1"/>
  <c r="S214" i="2" s="1"/>
  <c r="N106" i="3" s="1"/>
  <c r="I39" i="1"/>
  <c r="I41" i="1" s="1"/>
  <c r="I43" i="1" s="1"/>
  <c r="I47" i="1" s="1"/>
  <c r="K216" i="2"/>
  <c r="K197" i="2"/>
  <c r="K208" i="2" s="1"/>
  <c r="K214" i="2" s="1"/>
  <c r="N34" i="3" s="1"/>
  <c r="I216" i="2"/>
  <c r="H39" i="1"/>
  <c r="H41" i="1" s="1"/>
  <c r="H43" i="1" s="1"/>
  <c r="I197" i="2"/>
  <c r="I208" i="2" s="1"/>
  <c r="I214" i="2" s="1"/>
  <c r="N39" i="1"/>
  <c r="N41" i="1" s="1"/>
  <c r="N43" i="1" s="1"/>
  <c r="N47" i="1" s="1"/>
  <c r="U197" i="2"/>
  <c r="U208" i="2" s="1"/>
  <c r="U214" i="2" s="1"/>
  <c r="N113" i="3" s="1"/>
  <c r="F32" i="1"/>
  <c r="E37" i="6"/>
  <c r="D37" i="6" s="1"/>
  <c r="R31" i="1"/>
  <c r="D32" i="1"/>
  <c r="E33" i="6"/>
  <c r="R30" i="1"/>
  <c r="F27" i="1"/>
  <c r="D52" i="6"/>
  <c r="D27" i="1"/>
  <c r="D63" i="6"/>
  <c r="E65" i="6"/>
  <c r="F106" i="3"/>
  <c r="G103" i="3"/>
  <c r="H72" i="3"/>
  <c r="I69" i="3"/>
  <c r="F39" i="3"/>
  <c r="F57" i="3"/>
  <c r="G54" i="3"/>
  <c r="E34" i="3"/>
  <c r="E42" i="3" s="1"/>
  <c r="D42" i="3"/>
  <c r="G166" i="3"/>
  <c r="H163" i="3"/>
  <c r="F136" i="3"/>
  <c r="G133" i="3"/>
  <c r="E24" i="3"/>
  <c r="D27" i="3"/>
  <c r="H121" i="3"/>
  <c r="I118" i="3"/>
  <c r="F148" i="3"/>
  <c r="E151" i="3"/>
  <c r="L84" i="3" l="1"/>
  <c r="K87" i="3"/>
  <c r="R27" i="1"/>
  <c r="R32" i="1"/>
  <c r="N121" i="3"/>
  <c r="N98" i="3"/>
  <c r="N42" i="3"/>
  <c r="N158" i="3"/>
  <c r="N128" i="3"/>
  <c r="H47" i="1"/>
  <c r="E69" i="6"/>
  <c r="N64" i="3"/>
  <c r="N72" i="3"/>
  <c r="N19" i="3"/>
  <c r="N27" i="3"/>
  <c r="G216" i="2"/>
  <c r="AC216" i="2" s="1"/>
  <c r="G39" i="1"/>
  <c r="G41" i="1" s="1"/>
  <c r="G43" i="1" s="1"/>
  <c r="AC186" i="2"/>
  <c r="G197" i="2"/>
  <c r="G208" i="2" s="1"/>
  <c r="G214" i="2" s="1"/>
  <c r="N11" i="3" s="1"/>
  <c r="D57" i="6"/>
  <c r="E57" i="6"/>
  <c r="N49" i="3"/>
  <c r="D33" i="6"/>
  <c r="D35" i="6" s="1"/>
  <c r="D38" i="6" s="1"/>
  <c r="E35" i="6"/>
  <c r="D53" i="6"/>
  <c r="D65" i="6"/>
  <c r="E27" i="3"/>
  <c r="F24" i="3"/>
  <c r="I163" i="3"/>
  <c r="H166" i="3"/>
  <c r="J69" i="3"/>
  <c r="I72" i="3"/>
  <c r="F151" i="3"/>
  <c r="G148" i="3"/>
  <c r="J118" i="3"/>
  <c r="I121" i="3"/>
  <c r="H54" i="3"/>
  <c r="G57" i="3"/>
  <c r="H133" i="3"/>
  <c r="G136" i="3"/>
  <c r="F34" i="3"/>
  <c r="G39" i="3"/>
  <c r="H103" i="3"/>
  <c r="G106" i="3"/>
  <c r="M84" i="3" l="1"/>
  <c r="M87" i="3" s="1"/>
  <c r="L87" i="3"/>
  <c r="AC214" i="2"/>
  <c r="AB216" i="2"/>
  <c r="F49" i="1" s="1"/>
  <c r="E71" i="6" s="1"/>
  <c r="G47" i="1"/>
  <c r="E68" i="6"/>
  <c r="F39" i="1"/>
  <c r="F41" i="1" s="1"/>
  <c r="F43" i="1" s="1"/>
  <c r="F47" i="1" s="1"/>
  <c r="N170" i="3" s="1"/>
  <c r="D41" i="1"/>
  <c r="D43" i="1" s="1"/>
  <c r="D47" i="1" s="1"/>
  <c r="I209" i="2"/>
  <c r="F50" i="1" s="1"/>
  <c r="R39" i="1"/>
  <c r="R41" i="1" s="1"/>
  <c r="R43" i="1" s="1"/>
  <c r="R47" i="1" s="1"/>
  <c r="E59" i="6"/>
  <c r="D59" i="6" s="1"/>
  <c r="AC197" i="2"/>
  <c r="AC208" i="2" s="1"/>
  <c r="E38" i="6"/>
  <c r="E56" i="6"/>
  <c r="E58" i="6" s="1"/>
  <c r="D56" i="6"/>
  <c r="D58" i="6" s="1"/>
  <c r="D66" i="6" s="1"/>
  <c r="D64" i="6"/>
  <c r="G34" i="3"/>
  <c r="G42" i="3" s="1"/>
  <c r="G151" i="3"/>
  <c r="H148" i="3"/>
  <c r="H106" i="3"/>
  <c r="I103" i="3"/>
  <c r="H57" i="3"/>
  <c r="I54" i="3"/>
  <c r="I166" i="3"/>
  <c r="J163" i="3"/>
  <c r="F42" i="3"/>
  <c r="G24" i="3"/>
  <c r="F27" i="3"/>
  <c r="H39" i="3"/>
  <c r="H136" i="3"/>
  <c r="I133" i="3"/>
  <c r="J121" i="3"/>
  <c r="K118" i="3"/>
  <c r="J72" i="3"/>
  <c r="K69" i="3"/>
  <c r="O172" i="3" l="1"/>
  <c r="N176" i="3"/>
  <c r="E60" i="6"/>
  <c r="E66" i="6"/>
  <c r="L118" i="3"/>
  <c r="K121" i="3"/>
  <c r="H24" i="3"/>
  <c r="G27" i="3"/>
  <c r="J54" i="3"/>
  <c r="I57" i="3"/>
  <c r="H151" i="3"/>
  <c r="I148" i="3"/>
  <c r="I39" i="3"/>
  <c r="L69" i="3"/>
  <c r="K72" i="3"/>
  <c r="J133" i="3"/>
  <c r="I136" i="3"/>
  <c r="K163" i="3"/>
  <c r="J166" i="3"/>
  <c r="J103" i="3"/>
  <c r="I106" i="3"/>
  <c r="H34" i="3"/>
  <c r="E54" i="6" l="1"/>
  <c r="D60" i="6"/>
  <c r="E70" i="6"/>
  <c r="E61" i="6"/>
  <c r="J148" i="3"/>
  <c r="I151" i="3"/>
  <c r="L121" i="3"/>
  <c r="M118" i="3"/>
  <c r="M121" i="3" s="1"/>
  <c r="I34" i="3"/>
  <c r="K166" i="3"/>
  <c r="L163" i="3"/>
  <c r="L72" i="3"/>
  <c r="M69" i="3"/>
  <c r="I24" i="3"/>
  <c r="H27" i="3"/>
  <c r="I42" i="3"/>
  <c r="J39" i="3"/>
  <c r="J106" i="3"/>
  <c r="K103" i="3"/>
  <c r="J136" i="3"/>
  <c r="K133" i="3"/>
  <c r="H42" i="3"/>
  <c r="J57" i="3"/>
  <c r="K54" i="3"/>
  <c r="M72" i="3" l="1"/>
  <c r="D61" i="6"/>
  <c r="D54" i="6"/>
  <c r="L103" i="3"/>
  <c r="K106" i="3"/>
  <c r="J151" i="3"/>
  <c r="K148" i="3"/>
  <c r="M163" i="3"/>
  <c r="M166" i="3" s="1"/>
  <c r="L166" i="3"/>
  <c r="L133" i="3"/>
  <c r="K136" i="3"/>
  <c r="J42" i="3"/>
  <c r="K39" i="3"/>
  <c r="I27" i="3"/>
  <c r="J24" i="3"/>
  <c r="L54" i="3"/>
  <c r="K57" i="3"/>
  <c r="J34" i="3"/>
  <c r="K24" i="3" l="1"/>
  <c r="J27" i="3"/>
  <c r="L106" i="3"/>
  <c r="M103" i="3"/>
  <c r="M106" i="3" s="1"/>
  <c r="K34" i="3"/>
  <c r="K151" i="3"/>
  <c r="L148" i="3"/>
  <c r="L136" i="3"/>
  <c r="M133" i="3"/>
  <c r="M136" i="3" s="1"/>
  <c r="L57" i="3"/>
  <c r="M54" i="3"/>
  <c r="M57" i="3" s="1"/>
  <c r="L39" i="3"/>
  <c r="K42" i="3"/>
  <c r="L34" i="3" l="1"/>
  <c r="L42" i="3" s="1"/>
  <c r="M39" i="3"/>
  <c r="L24" i="3"/>
  <c r="K27" i="3"/>
  <c r="L151" i="3"/>
  <c r="M148" i="3"/>
  <c r="M151" i="3" s="1"/>
  <c r="M24" i="3" l="1"/>
  <c r="L27" i="3"/>
  <c r="M34" i="3"/>
  <c r="M42" i="3" l="1"/>
  <c r="M27" i="3"/>
  <c r="M176" i="3"/>
  <c r="N178" i="3" s="1"/>
</calcChain>
</file>

<file path=xl/sharedStrings.xml><?xml version="1.0" encoding="utf-8"?>
<sst xmlns="http://schemas.openxmlformats.org/spreadsheetml/2006/main" count="745" uniqueCount="283">
  <si>
    <t>BUDGET SUMMARY</t>
  </si>
  <si>
    <t>Current/Original</t>
  </si>
  <si>
    <t>Budget</t>
  </si>
  <si>
    <t>Changes</t>
  </si>
  <si>
    <t>Increase/Decrease</t>
  </si>
  <si>
    <t>Revised</t>
  </si>
  <si>
    <t>Position Title</t>
  </si>
  <si>
    <t>TOTAL</t>
  </si>
  <si>
    <t>Hourly</t>
  </si>
  <si>
    <t>Rate</t>
  </si>
  <si>
    <t>Total</t>
  </si>
  <si>
    <t>Hrs/Week</t>
  </si>
  <si>
    <t>Number/</t>
  </si>
  <si>
    <t>Weeks</t>
  </si>
  <si>
    <t>Months</t>
  </si>
  <si>
    <t>Percent</t>
  </si>
  <si>
    <t>Amount</t>
  </si>
  <si>
    <t>Miles/</t>
  </si>
  <si>
    <t>Week</t>
  </si>
  <si>
    <t>Rate/</t>
  </si>
  <si>
    <t>Description</t>
  </si>
  <si>
    <t>Cost Per</t>
  </si>
  <si>
    <t>Month</t>
  </si>
  <si>
    <t>of Months</t>
  </si>
  <si>
    <t>Unit Cost</t>
  </si>
  <si>
    <t># of</t>
  </si>
  <si>
    <t>Units</t>
  </si>
  <si>
    <t>Benefits</t>
  </si>
  <si>
    <t>Number</t>
  </si>
  <si>
    <t>Per Month</t>
  </si>
  <si>
    <t xml:space="preserve"># of </t>
  </si>
  <si>
    <t>Number of</t>
  </si>
  <si>
    <t>Trainees</t>
  </si>
  <si>
    <t>of Course</t>
  </si>
  <si>
    <t>Max # of</t>
  </si>
  <si>
    <t>hrs/weeks</t>
  </si>
  <si>
    <t>Hour</t>
  </si>
  <si>
    <t>JUL</t>
  </si>
  <si>
    <t>AUG</t>
  </si>
  <si>
    <t>SEP</t>
  </si>
  <si>
    <t>OCT</t>
  </si>
  <si>
    <t>NOV</t>
  </si>
  <si>
    <t>DEC</t>
  </si>
  <si>
    <t>JAN</t>
  </si>
  <si>
    <t>FEB</t>
  </si>
  <si>
    <t>MAR</t>
  </si>
  <si>
    <t>APR</t>
  </si>
  <si>
    <t>MAY</t>
  </si>
  <si>
    <t>JUN</t>
  </si>
  <si>
    <t>LESS:</t>
  </si>
  <si>
    <t>CUMULATIVE SCHEDULES</t>
  </si>
  <si>
    <t>MONTHLY</t>
  </si>
  <si>
    <t>PROGRAM SERVICES</t>
  </si>
  <si>
    <r>
      <t xml:space="preserve">MONTHLY  </t>
    </r>
    <r>
      <rPr>
        <b/>
        <u/>
        <sz val="12"/>
        <rFont val="Arial"/>
        <family val="2"/>
      </rPr>
      <t>EXPENDITURE SCHEDULE (BY MONTH AND CUMULATIVE</t>
    </r>
    <r>
      <rPr>
        <b/>
        <sz val="12"/>
        <rFont val="Arial"/>
        <family val="2"/>
      </rPr>
      <t>)</t>
    </r>
  </si>
  <si>
    <t>Supportive Services</t>
  </si>
  <si>
    <t xml:space="preserve"> </t>
  </si>
  <si>
    <t xml:space="preserve">Total </t>
  </si>
  <si>
    <t>Wages</t>
  </si>
  <si>
    <t>FICA</t>
  </si>
  <si>
    <t>Worker's Comp</t>
  </si>
  <si>
    <t>Mile</t>
  </si>
  <si>
    <t>IN SCHOOL</t>
  </si>
  <si>
    <t>OUT OF SCHOOL</t>
  </si>
  <si>
    <t>Staff Allocation of Hours by Program</t>
  </si>
  <si>
    <t>NAME OF PROGRAM</t>
  </si>
  <si>
    <t>Test</t>
  </si>
  <si>
    <r>
      <t xml:space="preserve">MONTHLY  </t>
    </r>
    <r>
      <rPr>
        <b/>
        <u/>
        <sz val="12"/>
        <rFont val="Arial"/>
        <family val="2"/>
      </rPr>
      <t>EXPENDITURE SCHEDULE (BY MONTH AND CUMULATIVE</t>
    </r>
    <r>
      <rPr>
        <b/>
        <sz val="12"/>
        <rFont val="Arial"/>
        <family val="2"/>
      </rPr>
      <t xml:space="preserve">) </t>
    </r>
  </si>
  <si>
    <t>ITA OBLIGATIONS</t>
  </si>
  <si>
    <t>TOTAL CUMULATIVE ITA</t>
  </si>
  <si>
    <t>Change</t>
  </si>
  <si>
    <t>EXHIBIT B</t>
  </si>
  <si>
    <r>
      <t xml:space="preserve">Agency Name: </t>
    </r>
    <r>
      <rPr>
        <sz val="10"/>
        <rFont val="Arial"/>
        <family val="2"/>
      </rPr>
      <t xml:space="preserve"> ENTER YOUR AGENCY NAME HERE</t>
    </r>
  </si>
  <si>
    <r>
      <t xml:space="preserve">Contract #:  </t>
    </r>
    <r>
      <rPr>
        <sz val="10"/>
        <rFont val="Arial"/>
        <family val="2"/>
      </rPr>
      <t xml:space="preserve"> ENTER CONTRACT NUMBER HERE</t>
    </r>
  </si>
  <si>
    <t>3. TOTAL CONTRACT BUDGET</t>
  </si>
  <si>
    <t>REIMBURSABLE AMT</t>
  </si>
  <si>
    <t>Instruc Hrs</t>
  </si>
  <si>
    <t>Lease Cost</t>
  </si>
  <si>
    <t>TOTAL CONTRACT</t>
  </si>
  <si>
    <t>SUBTOTAL</t>
  </si>
  <si>
    <t>Annual</t>
  </si>
  <si>
    <t>W/C Annual</t>
  </si>
  <si>
    <t>Worksheet:</t>
  </si>
  <si>
    <t>Totals calculate at the bottom of the spreadsheet to ultimately balance to the contract amount.</t>
  </si>
  <si>
    <t xml:space="preserve"> Hourly Rate, Total Hours/Week, Number of Weeks, Miles per Week, Unit Cost/Month, Annual Amount, etc.</t>
  </si>
  <si>
    <t>Current / Original</t>
  </si>
  <si>
    <t xml:space="preserve">LINE ITEM ALLOCATION PERCENTAGES - </t>
  </si>
  <si>
    <t>The remaining line items are also linked to the Budget sheet and will automatically pull.</t>
  </si>
  <si>
    <t>Color Key</t>
  </si>
  <si>
    <t xml:space="preserve">    Training fields used in percentage calculation</t>
  </si>
  <si>
    <t xml:space="preserve">TOTAL CONTRACT BUDGET </t>
  </si>
  <si>
    <t>NON-REIMBURSABLE CONTRACT AMOUNT</t>
  </si>
  <si>
    <t>REIMBURSABLE CONTRACT AMOUNT</t>
  </si>
  <si>
    <t>TOTAL NON-REIMBURSABLES</t>
  </si>
  <si>
    <t>should be completed next - the columns headings include</t>
  </si>
  <si>
    <t>The worksheet is protected, but not password protected; protection can be disabled to allow for template modifications.</t>
  </si>
  <si>
    <t>will also pull from the Budget sheet for a checks and balance.  The planned expenditures can be entered by month.</t>
  </si>
  <si>
    <r>
      <t xml:space="preserve">The </t>
    </r>
    <r>
      <rPr>
        <b/>
        <sz val="10"/>
        <rFont val="Arial"/>
        <family val="2"/>
      </rPr>
      <t xml:space="preserve">Cumulative Schedules </t>
    </r>
    <r>
      <rPr>
        <sz val="10"/>
        <rFont val="Arial"/>
        <family val="2"/>
      </rPr>
      <t>sheet</t>
    </r>
    <r>
      <rPr>
        <b/>
        <sz val="10"/>
        <rFont val="Arial"/>
        <family val="2"/>
      </rPr>
      <t xml:space="preserve"> </t>
    </r>
    <r>
      <rPr>
        <sz val="10"/>
        <rFont val="Arial"/>
        <family val="2"/>
      </rPr>
      <t xml:space="preserve">also pulls agency name, fund sources, and contract number.  The </t>
    </r>
    <r>
      <rPr>
        <i/>
        <sz val="10"/>
        <rFont val="Arial"/>
        <family val="2"/>
      </rPr>
      <t>TOTAL</t>
    </r>
    <r>
      <rPr>
        <sz val="10"/>
        <rFont val="Arial"/>
        <family val="2"/>
      </rPr>
      <t xml:space="preserve"> reimbursable and ITA amounts by fund source</t>
    </r>
  </si>
  <si>
    <r>
      <t xml:space="preserve">Addendum #:  </t>
    </r>
    <r>
      <rPr>
        <sz val="10"/>
        <rFont val="Arial"/>
        <family val="2"/>
      </rPr>
      <t xml:space="preserve"> ENTER ADDENDUM NUMBER HERE</t>
    </r>
  </si>
  <si>
    <t>OTHER</t>
  </si>
  <si>
    <t xml:space="preserve">NOTE:  </t>
  </si>
  <si>
    <t>to be budgeted in one fund source and then accommodates an even distribution among the three fund sources for equipment.</t>
  </si>
  <si>
    <r>
      <rPr>
        <b/>
        <sz val="12"/>
        <rFont val="Arial"/>
        <family val="2"/>
      </rPr>
      <t>No data entry</t>
    </r>
    <r>
      <rPr>
        <sz val="10"/>
        <rFont val="Arial"/>
        <family val="2"/>
      </rPr>
      <t xml:space="preserve"> is required on the </t>
    </r>
    <r>
      <rPr>
        <b/>
        <sz val="10"/>
        <rFont val="Arial"/>
        <family val="2"/>
      </rPr>
      <t>Budget Summary</t>
    </r>
    <r>
      <rPr>
        <sz val="10"/>
        <rFont val="Arial"/>
        <family val="2"/>
      </rPr>
      <t xml:space="preserve"> sheet; agency name, fund sources, contract number, and addendum number pull from the Budget sheet.</t>
    </r>
  </si>
  <si>
    <t>All formulas can be overwritten to enter values [and is necessary for budget modifications].</t>
  </si>
  <si>
    <r>
      <t>Incidental Lease Costs (</t>
    </r>
    <r>
      <rPr>
        <i/>
        <sz val="10"/>
        <rFont val="Arial"/>
        <family val="2"/>
      </rPr>
      <t>Lansing Ctr only)</t>
    </r>
  </si>
  <si>
    <t>Names</t>
  </si>
  <si>
    <t>Wagner Peyser</t>
  </si>
  <si>
    <t>PATH - TANF</t>
  </si>
  <si>
    <t>PATH - GFGP</t>
  </si>
  <si>
    <t xml:space="preserve">  A)   Direct Staff Hours per program</t>
  </si>
  <si>
    <r>
      <t xml:space="preserve">Direct FTE </t>
    </r>
    <r>
      <rPr>
        <sz val="10"/>
        <rFont val="Arial"/>
        <family val="2"/>
      </rPr>
      <t>[formula @ 40 hrs]</t>
    </r>
  </si>
  <si>
    <r>
      <t xml:space="preserve">Please use line Line </t>
    </r>
    <r>
      <rPr>
        <b/>
        <sz val="12"/>
        <rFont val="Arial"/>
        <family val="2"/>
      </rPr>
      <t>A</t>
    </r>
    <r>
      <rPr>
        <b/>
        <sz val="10"/>
        <rFont val="Arial"/>
        <family val="2"/>
      </rPr>
      <t xml:space="preserve"> to key HOURS (only) for direct staffing, inclusive of case managers or other direct Client contact positions.</t>
    </r>
  </si>
  <si>
    <t xml:space="preserve">  B)   Indirect Staff Hours per program</t>
  </si>
  <si>
    <r>
      <t xml:space="preserve">Indirect FTE </t>
    </r>
    <r>
      <rPr>
        <sz val="10"/>
        <rFont val="Arial"/>
        <family val="2"/>
      </rPr>
      <t>[formula @ 40 hrs]</t>
    </r>
  </si>
  <si>
    <r>
      <t xml:space="preserve">Please use line Line </t>
    </r>
    <r>
      <rPr>
        <b/>
        <sz val="12"/>
        <rFont val="Arial"/>
        <family val="2"/>
      </rPr>
      <t>B</t>
    </r>
    <r>
      <rPr>
        <b/>
        <sz val="10"/>
        <rFont val="Arial"/>
        <family val="2"/>
      </rPr>
      <t xml:space="preserve"> to key HOURS (only) for indirect staffing, such as supervision or other positions with no direct Client contact.</t>
    </r>
  </si>
  <si>
    <t>Total Hours per program</t>
  </si>
  <si>
    <t>Total FTE per program</t>
  </si>
  <si>
    <t>to distribute the costs across the fund sources separately for each line-item expense category.  This, for a specific example, allows 100% of lease costs</t>
  </si>
  <si>
    <r>
      <t xml:space="preserve">Funding Source:  </t>
    </r>
    <r>
      <rPr>
        <sz val="10"/>
        <rFont val="Arial"/>
        <family val="2"/>
      </rPr>
      <t xml:space="preserve"> ENTER FUND SOURCE HERE</t>
    </r>
  </si>
  <si>
    <r>
      <t xml:space="preserve">Funding Source:   </t>
    </r>
    <r>
      <rPr>
        <sz val="10"/>
        <rFont val="Arial"/>
        <family val="2"/>
      </rPr>
      <t>ENTER FUND SOURCE HERE</t>
    </r>
  </si>
  <si>
    <r>
      <t xml:space="preserve">The </t>
    </r>
    <r>
      <rPr>
        <b/>
        <sz val="10"/>
        <rFont val="Arial"/>
        <family val="2"/>
      </rPr>
      <t>Budget</t>
    </r>
    <r>
      <rPr>
        <sz val="10"/>
        <rFont val="Arial"/>
        <family val="2"/>
      </rPr>
      <t xml:space="preserve"> sheet is designed to allow budgeting for three fund sources [3 Fiscal Years for RFP] and the </t>
    </r>
    <r>
      <rPr>
        <b/>
        <sz val="10"/>
        <color indexed="49"/>
        <rFont val="Arial"/>
        <family val="2"/>
      </rPr>
      <t>LINE ITEM ALLOCATON PERCENTAGES</t>
    </r>
  </si>
  <si>
    <t>EXAMPLE:</t>
  </si>
  <si>
    <t xml:space="preserve">   ENTER FUND SOURCE HERE</t>
  </si>
  <si>
    <t>LINE ITEM ALLOCATION PERCENTAGES  [need to be keyed on this row if used]</t>
  </si>
  <si>
    <t xml:space="preserve">Data entry may begin with entering the ALLOCATED PERCENTAGES for each fund source for each line-item expense category.  The columns "B" through "F" </t>
  </si>
  <si>
    <t>When percentages are entered, the current/original budget will automatically calculate except for the Individual Training Accounts data, which requires a value to be</t>
  </si>
  <si>
    <t>entered into each fund source column to be charged. The Change columns also require values to be entered.</t>
  </si>
  <si>
    <t>Various totals calculate at the bottom of the spreadsheet.   No data entry is necessary; please do not alter formulas.</t>
  </si>
  <si>
    <t>The June month-ending totals and the Totals [column N] should all equal when data entry is complete; the objective is to provided a checks and balance.</t>
  </si>
  <si>
    <t xml:space="preserve">    Row Header</t>
  </si>
  <si>
    <t xml:space="preserve">    User Data entry fields</t>
  </si>
  <si>
    <t xml:space="preserve">    Fund Source #1</t>
  </si>
  <si>
    <t xml:space="preserve">    Fund Source #2</t>
  </si>
  <si>
    <t xml:space="preserve">    Fund Source #3</t>
  </si>
  <si>
    <t>In cells A1 - A7</t>
  </si>
  <si>
    <t>TOTAL CHANGE AMOUNT</t>
  </si>
  <si>
    <r>
      <t xml:space="preserve">Note:  </t>
    </r>
    <r>
      <rPr>
        <b/>
        <i/>
        <u/>
        <sz val="10"/>
        <color indexed="10"/>
        <rFont val="Arial"/>
        <family val="2"/>
      </rPr>
      <t>ON  BUDGET TAB</t>
    </r>
    <r>
      <rPr>
        <sz val="10"/>
        <color indexed="10"/>
        <rFont val="Arial"/>
        <family val="2"/>
      </rPr>
      <t xml:space="preserve">, please enter "Original" for first submission, and </t>
    </r>
    <r>
      <rPr>
        <b/>
        <i/>
        <u/>
        <sz val="10"/>
        <color indexed="10"/>
        <rFont val="Arial"/>
        <family val="2"/>
      </rPr>
      <t>numerically sequenced</t>
    </r>
    <r>
      <rPr>
        <sz val="10"/>
        <color indexed="10"/>
        <rFont val="Arial"/>
        <family val="2"/>
      </rPr>
      <t xml:space="preserve"> thereafter.</t>
    </r>
  </si>
  <si>
    <t>The line item labeled Front-line - Other lists examples of allowable costs, although not exhaustive, that should be budgeted for Front-line staff.</t>
  </si>
  <si>
    <t>2.1.  Admin &amp; Supervisory Salaries and Wages</t>
  </si>
  <si>
    <t>2.2.  Admin &amp; Supervisory Fringe Benefits</t>
  </si>
  <si>
    <t>TOTAL 2 ADMIN &amp; SUPERVISORY BUDGET</t>
  </si>
  <si>
    <t>Name / Position Title</t>
  </si>
  <si>
    <t>Supplies</t>
  </si>
  <si>
    <t>Postage</t>
  </si>
  <si>
    <t>Materials, Memberships, Subscriptions, Training</t>
  </si>
  <si>
    <t>Lansing Service Center (only) Lease Cost</t>
  </si>
  <si>
    <r>
      <t xml:space="preserve">Incidental Lease Cost </t>
    </r>
    <r>
      <rPr>
        <i/>
        <sz val="10"/>
        <rFont val="Arial"/>
        <family val="2"/>
      </rPr>
      <t>(Lansing Ctr only)</t>
    </r>
  </si>
  <si>
    <r>
      <rPr>
        <b/>
        <i/>
        <sz val="10"/>
        <rFont val="Arial"/>
        <family val="2"/>
      </rPr>
      <t>Lansing Service Center (only)</t>
    </r>
    <r>
      <rPr>
        <b/>
        <sz val="10"/>
        <rFont val="Arial"/>
        <family val="2"/>
      </rPr>
      <t xml:space="preserve"> Lease Cost</t>
    </r>
  </si>
  <si>
    <t>Unused rows / columns can be hidden - NOT DELETED.</t>
  </si>
  <si>
    <t>2.3.  Admin &amp; Supervisory Other</t>
  </si>
  <si>
    <t>2.4.1  Front-line Salaries and Wages</t>
  </si>
  <si>
    <t>2.4.2  Front-line Fringes</t>
  </si>
  <si>
    <t>2.4.3  Front-line Other Staffing Costs</t>
  </si>
  <si>
    <t>2.4.4  Individual Training Accounts</t>
  </si>
  <si>
    <t>2.4.5  OJT- Job Title</t>
  </si>
  <si>
    <t>2.4.7. Other Participant Costs</t>
  </si>
  <si>
    <t>2.4.10 Participant Travel</t>
  </si>
  <si>
    <t>TOTAL 2.4  FRONT-LINE STAFF _PARTICIPANT BUDGET</t>
  </si>
  <si>
    <t xml:space="preserve">    Linked Data - Analysis Worksheet</t>
  </si>
  <si>
    <t>Youth</t>
  </si>
  <si>
    <t>Front-line Employee Fringes</t>
  </si>
  <si>
    <t>Sub-total _Service Salaries / Fringe</t>
  </si>
  <si>
    <t>Front-line Service Costs_Other</t>
  </si>
  <si>
    <t>Sub-total_Service Costs</t>
  </si>
  <si>
    <t>Admin Employee Fringes</t>
  </si>
  <si>
    <t>Sub-total _Admin Salaries / Fringe</t>
  </si>
  <si>
    <t>Administrative Costs_Other</t>
  </si>
  <si>
    <t>Sub-total_Administrative Costs</t>
  </si>
  <si>
    <t>Admin Percentage to Contract</t>
  </si>
  <si>
    <t>Total Salaries / Fringe</t>
  </si>
  <si>
    <t>Total Other</t>
  </si>
  <si>
    <t>Total Salaries / Fringe / Other</t>
  </si>
  <si>
    <r>
      <t>Total Program Activities</t>
    </r>
    <r>
      <rPr>
        <b/>
        <sz val="9"/>
        <color indexed="8"/>
        <rFont val="Calibri"/>
        <family val="2"/>
      </rPr>
      <t xml:space="preserve"> [ITA, OJT, SS, etc.]</t>
    </r>
  </si>
  <si>
    <t>Total Contract</t>
  </si>
  <si>
    <t>% Program Activities/Total Contract</t>
  </si>
  <si>
    <t>Front-line Services FTE</t>
  </si>
  <si>
    <t>Administrative FTE</t>
  </si>
  <si>
    <t>Total FTE</t>
  </si>
  <si>
    <t>Cost per FTE</t>
  </si>
  <si>
    <t>Travel - (Name)</t>
  </si>
  <si>
    <t>work week.  The formula entered calculates the FTE based on a 40-hour work week; if the agency work week differs - THE FORMULA SHOULD BE MODIFIED.</t>
  </si>
  <si>
    <t>Office: Phone, Copier, Printing</t>
  </si>
  <si>
    <t xml:space="preserve">NEW FORMAT:  Direct-client contact costs (identified as 2.4  Direct Customer Service [Front-line] Budget), are segregated from Nondirect-client contact costs (identified as </t>
  </si>
  <si>
    <t xml:space="preserve">2.  Management [Admin &amp; Supervisory] Budget).  The costs for staff who serve dual functions should be budgeted in each section (ie…the staff time and associated costs for a </t>
  </si>
  <si>
    <t>Director to meet with clients to resolve grievances should be budgeted in the Direct Customer Service [Front-line] Budget and the remaining expenditures for time and associated</t>
  </si>
  <si>
    <t>costs should be budgeted in the Management [Admin &amp; Supervisory] Budget) portion.</t>
  </si>
  <si>
    <t>NOTE:  The Staff Allocation Page should also be reflective of the split time and should list every agency staff member charged to the grants regardless of the fund source.</t>
  </si>
  <si>
    <r>
      <t xml:space="preserve">The </t>
    </r>
    <r>
      <rPr>
        <b/>
        <sz val="10"/>
        <rFont val="Arial"/>
        <family val="2"/>
      </rPr>
      <t>Staffing Allocation page</t>
    </r>
    <r>
      <rPr>
        <sz val="10"/>
        <rFont val="Arial"/>
        <family val="2"/>
      </rPr>
      <t xml:space="preserve"> has linked cells and pulls the employee names / titles that are listed on the </t>
    </r>
    <r>
      <rPr>
        <b/>
        <sz val="10"/>
        <rFont val="Arial"/>
        <family val="2"/>
      </rPr>
      <t xml:space="preserve">Budget </t>
    </r>
    <r>
      <rPr>
        <sz val="10"/>
        <rFont val="Arial"/>
        <family val="2"/>
      </rPr>
      <t>tab.  The hours are not linked to pull in data.</t>
    </r>
  </si>
  <si>
    <t>NEW FORMAT:  The Staffing Allocation layout follows the format on the Budget tab; Direct Customer Service [Front-line] Staff appear first.   Each row should total 40 hours or the agency</t>
  </si>
  <si>
    <t>The Management [Admin &amp; Supervisory] staff information appears next.  Again, the formula to calculate the FTE is based on a 40-hour work week.</t>
  </si>
  <si>
    <t>NOTE:  The Staff Allocation Page should list ALL agency staff members charged to the grants regardless of the fund source; the compilation should be a Master list.</t>
  </si>
  <si>
    <t>2. MANAGEMENT [ADMIN &amp; SUPERVISORY] BUDGET</t>
  </si>
  <si>
    <r>
      <t>2.4. DIRECT CUSTOMER SERVICE [FRONT-LINE]</t>
    </r>
    <r>
      <rPr>
        <b/>
        <sz val="12"/>
        <rFont val="Arial"/>
        <family val="2"/>
      </rPr>
      <t xml:space="preserve"> BUDGET</t>
    </r>
  </si>
  <si>
    <t>Direct  Customer Service [Front-line] Staff</t>
  </si>
  <si>
    <t>Management [Admin] Staff</t>
  </si>
  <si>
    <t>DIRECT CUSTOMER SERVICES [FRONT-LINE] COSTS</t>
  </si>
  <si>
    <t>MANAGEMENT [ADMINISTRATIVE] COSTS</t>
  </si>
  <si>
    <t xml:space="preserve"> If the number of staff exceeds 25 and seven for Direct Customer Service [Front-line] and Management [Admin &amp; Supervisory] staff, respectively, then rows must be added to the Budget, Staff Allocation</t>
  </si>
  <si>
    <t>and Analyis tabs and then linked to the data for the additional individuals entered on the detailed Budget tab.</t>
  </si>
  <si>
    <r>
      <t xml:space="preserve">The </t>
    </r>
    <r>
      <rPr>
        <b/>
        <sz val="10"/>
        <rFont val="Arial"/>
        <family val="2"/>
      </rPr>
      <t>Analysis</t>
    </r>
    <r>
      <rPr>
        <sz val="10"/>
        <rFont val="Arial"/>
        <family val="2"/>
      </rPr>
      <t xml:space="preserve"> sheet contains links for all financial data from the Budget tab - no data entry is required for this.  If the number of staff exceeds 25 and seven for Direct Customer Service [Front-line] and</t>
    </r>
  </si>
  <si>
    <t xml:space="preserve">Management [Admin &amp; Supervisory] staff, respectively, then rows must be added to Budget, Staff Allocation,  and Analyis tabs and then linked to the data for the additional individuals entered on the </t>
  </si>
  <si>
    <t>detailed Budget tab.</t>
  </si>
  <si>
    <r>
      <t xml:space="preserve">Indirect: </t>
    </r>
    <r>
      <rPr>
        <sz val="8"/>
        <rFont val="Arial"/>
        <family val="2"/>
      </rPr>
      <t>Fin Audit &amp; Monitoring, Payroll, Insur, Misc</t>
    </r>
  </si>
  <si>
    <t>Indirect: Prog Monitoring, Insur, Misc</t>
  </si>
  <si>
    <t>IN SCHOOL Amount</t>
  </si>
  <si>
    <t>OUT OF SCHOOL Amount</t>
  </si>
  <si>
    <t>NEW FORMAT:  The Front-line Staff [individuals who have direct client contact] should be listed in the section labeled Direct Customer Service [Front-line] Budget.</t>
  </si>
  <si>
    <t>All other staff should be listed under Management [Admin &amp; Supervisory] Staff.</t>
  </si>
  <si>
    <t xml:space="preserve">named Master Analysis Worksheet will be provided.  </t>
  </si>
  <si>
    <r>
      <t>REQUIRED:</t>
    </r>
    <r>
      <rPr>
        <b/>
        <sz val="11"/>
        <rFont val="Calibri"/>
        <family val="2"/>
      </rPr>
      <t xml:space="preserve">  Once the budget template is completed for all fund sources, a </t>
    </r>
    <r>
      <rPr>
        <b/>
        <i/>
        <u/>
        <sz val="11"/>
        <rFont val="Calibri"/>
        <family val="2"/>
      </rPr>
      <t>Master Analysis</t>
    </r>
    <r>
      <rPr>
        <b/>
        <sz val="11"/>
        <rFont val="Calibri"/>
        <family val="2"/>
      </rPr>
      <t xml:space="preserve"> must be compiled for all fund sources (by hard keying the amounts).  A separate template </t>
    </r>
  </si>
  <si>
    <t>NOTE:  Please use this information to compile the Master Analysis</t>
  </si>
  <si>
    <t>Data Entry for YOUTH  Template</t>
  </si>
  <si>
    <t>MANAGEMENT [ADMIN] SUB-TOTAL</t>
  </si>
  <si>
    <t>DCS [FRONT-LINE] SUB-TOTAL</t>
  </si>
  <si>
    <t>PARTICIPANT DCS SUB-TOTAL</t>
  </si>
  <si>
    <t>Prior Year Tuition</t>
  </si>
  <si>
    <t>Current Year Tuition</t>
  </si>
  <si>
    <t>TOTAL MONTHLY</t>
  </si>
  <si>
    <t>REIMBURSABLE CUMULATIVE PROGRAM LESS ITA</t>
  </si>
  <si>
    <r>
      <rPr>
        <sz val="14"/>
        <rFont val="Arial"/>
        <family val="2"/>
      </rPr>
      <t xml:space="preserve">On the </t>
    </r>
    <r>
      <rPr>
        <b/>
        <i/>
        <u/>
        <sz val="14"/>
        <color indexed="10"/>
        <rFont val="Arial"/>
        <family val="2"/>
      </rPr>
      <t>BUDGET TAB</t>
    </r>
    <r>
      <rPr>
        <sz val="10"/>
        <rFont val="Arial"/>
        <family val="2"/>
      </rPr>
      <t>, the data entry required includes the following items:</t>
    </r>
  </si>
  <si>
    <r>
      <t xml:space="preserve">Note:  please edit cell </t>
    </r>
    <r>
      <rPr>
        <b/>
        <i/>
        <u/>
        <sz val="10"/>
        <color indexed="10"/>
        <rFont val="Arial"/>
        <family val="2"/>
      </rPr>
      <t>ON YOUTH BUDGET TAB</t>
    </r>
    <r>
      <rPr>
        <sz val="10"/>
        <color indexed="10"/>
        <rFont val="Arial"/>
        <family val="2"/>
      </rPr>
      <t>; Agency Name: should remain - Please overwrite "ENTER YOUR AGENCY NAME HERE"</t>
    </r>
  </si>
  <si>
    <r>
      <t xml:space="preserve">Note:  </t>
    </r>
    <r>
      <rPr>
        <b/>
        <i/>
        <u/>
        <sz val="10"/>
        <color indexed="10"/>
        <rFont val="Arial"/>
        <family val="2"/>
      </rPr>
      <t>ON  YOUTH BUDGET TAB</t>
    </r>
    <r>
      <rPr>
        <sz val="10"/>
        <color indexed="10"/>
        <rFont val="Arial"/>
        <family val="2"/>
      </rPr>
      <t>, please enter "YTH" - insert your agency three-letter code here - "PY13" (for example)</t>
    </r>
  </si>
  <si>
    <r>
      <t xml:space="preserve">Funding Source:  </t>
    </r>
    <r>
      <rPr>
        <b/>
        <sz val="9"/>
        <rFont val="Arial"/>
        <family val="2"/>
      </rPr>
      <t xml:space="preserve"> </t>
    </r>
    <r>
      <rPr>
        <b/>
        <sz val="10"/>
        <rFont val="Arial"/>
        <family val="2"/>
      </rPr>
      <t>WIOA Youth In School</t>
    </r>
  </si>
  <si>
    <t>Funding Source:  WIOA Youth Out of School</t>
  </si>
  <si>
    <t>2.4.8  Work Experience Wages</t>
  </si>
  <si>
    <t>2.4.9  Work Experience Fringe Benefits</t>
  </si>
  <si>
    <t>OUT OF SCHOOL PERCENT</t>
  </si>
  <si>
    <r>
      <t>Proposals / Modifications must include a detailed line-item budget,</t>
    </r>
    <r>
      <rPr>
        <sz val="10"/>
        <rFont val="Arial"/>
        <family val="2"/>
      </rPr>
      <t xml:space="preserve"> summary, PME schedules, and staff allocation.</t>
    </r>
  </si>
  <si>
    <t>Minimum 25%</t>
  </si>
  <si>
    <r>
      <rPr>
        <b/>
        <i/>
        <u val="singleAccounting"/>
        <sz val="10"/>
        <rFont val="Arial"/>
        <family val="2"/>
      </rPr>
      <t>Rate</t>
    </r>
    <r>
      <rPr>
        <sz val="10"/>
        <rFont val="Arial"/>
        <family val="2"/>
      </rPr>
      <t>/</t>
    </r>
  </si>
  <si>
    <t>MINIMUM 70%</t>
  </si>
  <si>
    <t>FAE&amp;T</t>
  </si>
  <si>
    <t>Supplies - Jag</t>
  </si>
  <si>
    <t>Lease Cost - not related to CAMW (Copier)</t>
  </si>
  <si>
    <t>Staff Conferences</t>
  </si>
  <si>
    <t>Jag Conference</t>
  </si>
  <si>
    <t xml:space="preserve">Work Experience Agency </t>
  </si>
  <si>
    <t>.</t>
  </si>
  <si>
    <t>Funding Source: JAG OUT OF SCHOOL</t>
  </si>
  <si>
    <t>Funding Source:  JAG IN SCHOOL</t>
  </si>
  <si>
    <r>
      <t>TOTAL HOURS /</t>
    </r>
    <r>
      <rPr>
        <b/>
        <sz val="10"/>
        <color rgb="FFFF0000"/>
        <rFont val="Arial"/>
        <family val="2"/>
      </rPr>
      <t xml:space="preserve"> </t>
    </r>
    <r>
      <rPr>
        <b/>
        <sz val="12"/>
        <color rgb="FFFF0000"/>
        <rFont val="Arial"/>
        <family val="2"/>
      </rPr>
      <t>WEEK</t>
    </r>
  </si>
  <si>
    <t>this should total the work week hours, utilizing OTHER if not workforce development</t>
  </si>
  <si>
    <t>Contracted Services</t>
  </si>
  <si>
    <r>
      <t xml:space="preserve">Agency Name: </t>
    </r>
    <r>
      <rPr>
        <sz val="10"/>
        <rFont val="Arial"/>
        <family val="2"/>
      </rPr>
      <t xml:space="preserve"> </t>
    </r>
  </si>
  <si>
    <r>
      <t xml:space="preserve">Addendum #:  </t>
    </r>
    <r>
      <rPr>
        <sz val="10"/>
        <rFont val="Arial"/>
        <family val="2"/>
      </rPr>
      <t xml:space="preserve"> </t>
    </r>
  </si>
  <si>
    <t xml:space="preserve">Travel - </t>
  </si>
  <si>
    <t>Travel -</t>
  </si>
  <si>
    <t>Travel-</t>
  </si>
  <si>
    <t xml:space="preserve">Travel </t>
  </si>
  <si>
    <t>PARTICIPANT COSTS</t>
  </si>
  <si>
    <t>AGENCY SAL / FRINGE  /OTHER COSTS</t>
  </si>
  <si>
    <t>STAFF NAME:</t>
  </si>
  <si>
    <t>ENTER LUMP SUM FOR STAFF PERSON</t>
  </si>
  <si>
    <t>WIOA ADULT</t>
  </si>
  <si>
    <t>WIOA DIS - LOCATED WORKER</t>
  </si>
  <si>
    <t>WIOA YOUTH</t>
  </si>
  <si>
    <t>GFGP - Refugee</t>
  </si>
  <si>
    <t>JAG</t>
  </si>
  <si>
    <t>MINIMUM 25%</t>
  </si>
  <si>
    <t>% OUT OF SCHOOL [Total Contract]</t>
  </si>
  <si>
    <t xml:space="preserve">Contract #: </t>
  </si>
  <si>
    <t>Funding Source:  HI - C YOUTH</t>
  </si>
  <si>
    <t xml:space="preserve">    Fund Source #4</t>
  </si>
  <si>
    <t xml:space="preserve">    Fund Source #5</t>
  </si>
  <si>
    <t xml:space="preserve">    Fund Source #6</t>
  </si>
  <si>
    <t xml:space="preserve">    Fund Source #7</t>
  </si>
  <si>
    <t xml:space="preserve">    Fund Source #8</t>
  </si>
  <si>
    <t xml:space="preserve">    Fund Source #9</t>
  </si>
  <si>
    <t>HI-C YOUTH</t>
  </si>
  <si>
    <t>Testing [non-reimbursable]</t>
  </si>
  <si>
    <t>Books and Fees</t>
  </si>
  <si>
    <t>WIOA WORK EXER + EST OPERATING COSTS</t>
  </si>
  <si>
    <t>Funding Source:  JMG OUT OF SCHOOL</t>
  </si>
  <si>
    <t>Funding Source: JMG In School</t>
  </si>
  <si>
    <t xml:space="preserve">    Fund Source #10</t>
  </si>
  <si>
    <t xml:space="preserve">    Fund Source #11</t>
  </si>
  <si>
    <t>Kinexus</t>
  </si>
  <si>
    <t>Funding Source: FY19 Foster Care</t>
  </si>
  <si>
    <t>Funding Source:  FY18 Foster Care</t>
  </si>
  <si>
    <t>Funding Source: KINEXUS In School</t>
  </si>
  <si>
    <t>Funding Source: KINEXUS Out of School</t>
  </si>
  <si>
    <t xml:space="preserve">2.4.6   Assessment Testing </t>
  </si>
  <si>
    <t xml:space="preserve"> DHHS Foster Care</t>
  </si>
  <si>
    <t xml:space="preserve">JMG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</si>
</sst>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_(* #,##0.000_);_(* \(#,##0.000\);_(* &quot;-&quot;??_);_(@_)"/>
    <numFmt numFmtId="166" formatCode="#,##0.0_);\(#,##0.0\)"/>
  </numFmts>
  <fonts count="47" x14ac:knownFonts="1">
    <font>
      <sz val="10"/>
      <name val="Arial"/>
    </font>
    <font>
      <sz val="11"/>
      <color theme="1"/>
      <name val="Calibri"/>
      <family val="2"/>
      <scheme val="minor"/>
    </font>
    <font>
      <sz val="10"/>
      <name val="Arial"/>
      <family val="2"/>
    </font>
    <font>
      <b/>
      <sz val="10"/>
      <name val="Arial"/>
      <family val="2"/>
    </font>
    <font>
      <sz val="10"/>
      <name val="Arial"/>
      <family val="2"/>
    </font>
    <font>
      <sz val="8"/>
      <name val="Arial"/>
      <family val="2"/>
    </font>
    <font>
      <b/>
      <u/>
      <sz val="12"/>
      <name val="Arial"/>
      <family val="2"/>
    </font>
    <font>
      <b/>
      <sz val="12"/>
      <name val="Arial"/>
      <family val="2"/>
    </font>
    <font>
      <sz val="11"/>
      <name val="Arial"/>
      <family val="2"/>
    </font>
    <font>
      <b/>
      <sz val="11"/>
      <name val="Arial"/>
      <family val="2"/>
    </font>
    <font>
      <b/>
      <sz val="11"/>
      <name val="Arial"/>
      <family val="2"/>
    </font>
    <font>
      <b/>
      <sz val="14"/>
      <name val="Arial"/>
      <family val="2"/>
    </font>
    <font>
      <sz val="8"/>
      <name val="Arial"/>
      <family val="2"/>
    </font>
    <font>
      <b/>
      <sz val="8"/>
      <name val="Arial"/>
      <family val="2"/>
    </font>
    <font>
      <sz val="9"/>
      <name val="Arial"/>
      <family val="2"/>
    </font>
    <font>
      <b/>
      <sz val="9"/>
      <name val="Arial"/>
      <family val="2"/>
    </font>
    <font>
      <b/>
      <sz val="10.5"/>
      <name val="Arial"/>
      <family val="2"/>
    </font>
    <font>
      <i/>
      <sz val="10"/>
      <name val="Arial"/>
      <family val="2"/>
    </font>
    <font>
      <sz val="10"/>
      <color indexed="10"/>
      <name val="Arial"/>
      <family val="2"/>
    </font>
    <font>
      <sz val="10"/>
      <name val="Arial"/>
      <family val="2"/>
    </font>
    <font>
      <b/>
      <i/>
      <u/>
      <sz val="10"/>
      <color indexed="10"/>
      <name val="Arial"/>
      <family val="2"/>
    </font>
    <font>
      <b/>
      <sz val="10"/>
      <color indexed="49"/>
      <name val="Arial"/>
      <family val="2"/>
    </font>
    <font>
      <sz val="10"/>
      <name val="Arial"/>
      <family val="2"/>
    </font>
    <font>
      <b/>
      <i/>
      <sz val="10"/>
      <name val="Arial"/>
      <family val="2"/>
    </font>
    <font>
      <sz val="10"/>
      <name val="Arial"/>
      <family val="2"/>
    </font>
    <font>
      <b/>
      <sz val="9"/>
      <color indexed="8"/>
      <name val="Calibri"/>
      <family val="2"/>
    </font>
    <font>
      <sz val="10"/>
      <color rgb="FFFF0000"/>
      <name val="Arial"/>
      <family val="2"/>
    </font>
    <font>
      <b/>
      <sz val="10"/>
      <color theme="8" tint="-0.249977111117893"/>
      <name val="Arial"/>
      <family val="2"/>
    </font>
    <font>
      <b/>
      <sz val="8"/>
      <color theme="8" tint="-0.249977111117893"/>
      <name val="Arial"/>
      <family val="2"/>
    </font>
    <font>
      <b/>
      <sz val="8"/>
      <color theme="2" tint="-0.499984740745262"/>
      <name val="Arial"/>
      <family val="2"/>
    </font>
    <font>
      <b/>
      <sz val="14"/>
      <color theme="8" tint="-0.249977111117893"/>
      <name val="Arial"/>
      <family val="2"/>
    </font>
    <font>
      <b/>
      <sz val="11"/>
      <color theme="1"/>
      <name val="Calibri"/>
      <family val="2"/>
      <scheme val="minor"/>
    </font>
    <font>
      <b/>
      <sz val="14"/>
      <color theme="1"/>
      <name val="Calibri"/>
      <family val="2"/>
      <scheme val="minor"/>
    </font>
    <font>
      <i/>
      <sz val="11"/>
      <color theme="1"/>
      <name val="Calibri"/>
      <family val="2"/>
      <scheme val="minor"/>
    </font>
    <font>
      <sz val="11"/>
      <color theme="1"/>
      <name val="Calibri"/>
      <family val="2"/>
      <scheme val="minor"/>
    </font>
    <font>
      <b/>
      <sz val="10"/>
      <color theme="1"/>
      <name val="Calibri"/>
      <family val="2"/>
      <scheme val="minor"/>
    </font>
    <font>
      <sz val="11"/>
      <name val="Calibri"/>
      <family val="2"/>
    </font>
    <font>
      <b/>
      <i/>
      <u/>
      <sz val="11"/>
      <name val="Calibri"/>
      <family val="2"/>
    </font>
    <font>
      <b/>
      <sz val="11"/>
      <name val="Calibri"/>
      <family val="2"/>
    </font>
    <font>
      <sz val="14"/>
      <name val="Arial"/>
      <family val="2"/>
    </font>
    <font>
      <b/>
      <i/>
      <u/>
      <sz val="14"/>
      <color indexed="10"/>
      <name val="Arial"/>
      <family val="2"/>
    </font>
    <font>
      <b/>
      <i/>
      <u val="singleAccounting"/>
      <sz val="10"/>
      <name val="Arial"/>
      <family val="2"/>
    </font>
    <font>
      <b/>
      <sz val="10"/>
      <color rgb="FFFF0000"/>
      <name val="Arial"/>
      <family val="2"/>
    </font>
    <font>
      <b/>
      <sz val="12"/>
      <color rgb="FFFF0000"/>
      <name val="Arial"/>
      <family val="2"/>
    </font>
    <font>
      <b/>
      <i/>
      <u/>
      <sz val="10"/>
      <name val="Arial"/>
      <family val="2"/>
    </font>
    <font>
      <b/>
      <sz val="10"/>
      <color theme="0"/>
      <name val="Arial"/>
      <family val="2"/>
    </font>
    <font>
      <b/>
      <sz val="15"/>
      <name val="Arial"/>
      <family val="2"/>
    </font>
  </fonts>
  <fills count="23">
    <fill>
      <patternFill patternType="none"/>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indexed="31"/>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C00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rgb="FFFFCCFF"/>
        <bgColor indexed="64"/>
      </patternFill>
    </fill>
    <fill>
      <patternFill patternType="solid">
        <fgColor theme="2" tint="-0.249977111117893"/>
        <bgColor indexed="64"/>
      </patternFill>
    </fill>
    <fill>
      <patternFill patternType="solid">
        <fgColor rgb="FF00FF99"/>
        <bgColor indexed="64"/>
      </patternFill>
    </fill>
  </fills>
  <borders count="123">
    <border>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mediumDashDotDot">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slantDashDot">
        <color indexed="64"/>
      </left>
      <right style="thin">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medium">
        <color indexed="64"/>
      </top>
      <bottom/>
      <diagonal/>
    </border>
    <border>
      <left style="slantDashDot">
        <color indexed="64"/>
      </left>
      <right style="thin">
        <color indexed="64"/>
      </right>
      <top/>
      <bottom style="thin">
        <color indexed="64"/>
      </bottom>
      <diagonal/>
    </border>
    <border>
      <left style="thin">
        <color indexed="64"/>
      </left>
      <right/>
      <top/>
      <bottom style="thin">
        <color indexed="64"/>
      </bottom>
      <diagonal/>
    </border>
    <border>
      <left/>
      <right/>
      <top/>
      <bottom style="mediumDashDot">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style="thin">
        <color indexed="64"/>
      </left>
      <right style="thin">
        <color indexed="64"/>
      </right>
      <top style="thin">
        <color indexed="64"/>
      </top>
      <bottom style="mediumDashDot">
        <color indexed="64"/>
      </bottom>
      <diagonal/>
    </border>
    <border>
      <left/>
      <right style="thick">
        <color indexed="64"/>
      </right>
      <top/>
      <bottom/>
      <diagonal/>
    </border>
    <border>
      <left style="thick">
        <color indexed="64"/>
      </left>
      <right/>
      <top style="mediumDashDot">
        <color indexed="64"/>
      </top>
      <bottom style="mediumDashDot">
        <color indexed="64"/>
      </bottom>
      <diagonal/>
    </border>
    <border>
      <left/>
      <right/>
      <top style="mediumDashDot">
        <color indexed="64"/>
      </top>
      <bottom style="mediumDashDot">
        <color indexed="64"/>
      </bottom>
      <diagonal/>
    </border>
    <border>
      <left/>
      <right style="thick">
        <color indexed="64"/>
      </right>
      <top style="mediumDashDot">
        <color indexed="64"/>
      </top>
      <bottom style="mediumDashDot">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bottom/>
      <diagonal/>
    </border>
    <border>
      <left style="thin">
        <color indexed="64"/>
      </left>
      <right style="thin">
        <color indexed="64"/>
      </right>
      <top/>
      <bottom style="mediumDashDot">
        <color indexed="64"/>
      </bottom>
      <diagonal/>
    </border>
    <border>
      <left style="thin">
        <color indexed="64"/>
      </left>
      <right style="thin">
        <color indexed="64"/>
      </right>
      <top style="mediumDashDot">
        <color indexed="64"/>
      </top>
      <bottom style="thin">
        <color indexed="64"/>
      </bottom>
      <diagonal/>
    </border>
    <border>
      <left style="thin">
        <color indexed="64"/>
      </left>
      <right style="thin">
        <color indexed="64"/>
      </right>
      <top style="thin">
        <color indexed="64"/>
      </top>
      <bottom style="mediumDashDotDot">
        <color indexed="64"/>
      </bottom>
      <diagonal/>
    </border>
    <border>
      <left/>
      <right style="thin">
        <color indexed="64"/>
      </right>
      <top/>
      <bottom style="mediumDashDot">
        <color indexed="64"/>
      </bottom>
      <diagonal/>
    </border>
    <border>
      <left/>
      <right style="thick">
        <color indexed="64"/>
      </right>
      <top/>
      <bottom style="mediumDashDot">
        <color indexed="64"/>
      </bottom>
      <diagonal/>
    </border>
    <border>
      <left/>
      <right style="thick">
        <color indexed="64"/>
      </right>
      <top style="mediumDashDot">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bottom/>
      <diagonal/>
    </border>
    <border>
      <left style="thin">
        <color indexed="64"/>
      </left>
      <right/>
      <top/>
      <bottom style="thick">
        <color indexed="64"/>
      </bottom>
      <diagonal/>
    </border>
    <border>
      <left/>
      <right/>
      <top style="mediumDashDotDot">
        <color indexed="64"/>
      </top>
      <bottom style="thick">
        <color indexed="64"/>
      </bottom>
      <diagonal/>
    </border>
    <border>
      <left/>
      <right style="thick">
        <color indexed="64"/>
      </right>
      <top style="mediumDashDotDot">
        <color indexed="64"/>
      </top>
      <bottom style="thick">
        <color indexed="64"/>
      </bottom>
      <diagonal/>
    </border>
    <border>
      <left style="medium">
        <color indexed="64"/>
      </left>
      <right style="medium">
        <color indexed="64"/>
      </right>
      <top style="medium">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DashDot">
        <color indexed="64"/>
      </top>
      <bottom style="thin">
        <color indexed="64"/>
      </bottom>
      <diagonal/>
    </border>
    <border>
      <left/>
      <right/>
      <top style="mediumDashDot">
        <color indexed="64"/>
      </top>
      <bottom style="thin">
        <color indexed="64"/>
      </bottom>
      <diagonal/>
    </border>
    <border>
      <left style="thin">
        <color indexed="64"/>
      </left>
      <right style="thick">
        <color indexed="64"/>
      </right>
      <top style="mediumDashDot">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mediumDashDot">
        <color indexed="64"/>
      </bottom>
      <diagonal/>
    </border>
    <border>
      <left/>
      <right/>
      <top style="thin">
        <color indexed="64"/>
      </top>
      <bottom style="mediumDashDot">
        <color indexed="64"/>
      </bottom>
      <diagonal/>
    </border>
    <border>
      <left style="thin">
        <color indexed="64"/>
      </left>
      <right style="thick">
        <color indexed="64"/>
      </right>
      <top style="thin">
        <color indexed="64"/>
      </top>
      <bottom style="mediumDashDot">
        <color indexed="64"/>
      </bottom>
      <diagonal/>
    </border>
    <border>
      <left style="thick">
        <color indexed="64"/>
      </left>
      <right/>
      <top/>
      <bottom style="mediumDashDot">
        <color indexed="64"/>
      </bottom>
      <diagonal/>
    </border>
    <border>
      <left style="slantDashDot">
        <color indexed="64"/>
      </left>
      <right style="thin">
        <color indexed="64"/>
      </right>
      <top style="thin">
        <color indexed="64"/>
      </top>
      <bottom style="double">
        <color indexed="64"/>
      </bottom>
      <diagonal/>
    </border>
    <border>
      <left style="slantDashDot">
        <color indexed="64"/>
      </left>
      <right/>
      <top/>
      <bottom style="thin">
        <color indexed="64"/>
      </bottom>
      <diagonal/>
    </border>
    <border>
      <left style="slantDashDot">
        <color indexed="64"/>
      </left>
      <right/>
      <top style="thin">
        <color indexed="64"/>
      </top>
      <bottom style="double">
        <color indexed="64"/>
      </bottom>
      <diagonal/>
    </border>
    <border>
      <left style="thin">
        <color indexed="64"/>
      </left>
      <right style="slantDashDot">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mediumDashDot">
        <color indexed="64"/>
      </top>
      <bottom style="mediumDashDot">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slantDashDot">
        <color indexed="64"/>
      </left>
      <right style="thin">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s>
  <cellStyleXfs count="88">
    <xf numFmtId="0" fontId="0" fillId="0" borderId="0"/>
    <xf numFmtId="43" fontId="2" fillId="0" borderId="0" applyFont="0" applyFill="0" applyBorder="0" applyAlignment="0" applyProtection="0"/>
    <xf numFmtId="43" fontId="19"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0" fontId="4" fillId="0" borderId="0"/>
    <xf numFmtId="0" fontId="4" fillId="0" borderId="0"/>
    <xf numFmtId="9" fontId="2" fillId="0" borderId="0" applyFont="0" applyFill="0" applyBorder="0" applyAlignment="0" applyProtection="0"/>
    <xf numFmtId="9" fontId="1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857">
    <xf numFmtId="0" fontId="0" fillId="0" borderId="0" xfId="0"/>
    <xf numFmtId="0" fontId="3" fillId="0" borderId="0" xfId="0" applyFont="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xf numFmtId="0" fontId="0" fillId="0" borderId="5" xfId="0" applyBorder="1"/>
    <xf numFmtId="0" fontId="0" fillId="0" borderId="6" xfId="0" applyBorder="1"/>
    <xf numFmtId="0" fontId="5" fillId="0" borderId="7" xfId="0" applyFont="1" applyBorder="1" applyAlignment="1">
      <alignment horizontal="center"/>
    </xf>
    <xf numFmtId="0" fontId="5" fillId="0" borderId="3"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xf numFmtId="0" fontId="4" fillId="0" borderId="4" xfId="0" applyFont="1" applyBorder="1" applyAlignment="1"/>
    <xf numFmtId="0" fontId="0" fillId="0" borderId="0" xfId="0" applyAlignment="1">
      <alignment horizontal="center"/>
    </xf>
    <xf numFmtId="0" fontId="7" fillId="0" borderId="0" xfId="0" applyFont="1" applyAlignment="1">
      <alignment horizontal="center"/>
    </xf>
    <xf numFmtId="0" fontId="8" fillId="0" borderId="4" xfId="0" applyFont="1" applyBorder="1" applyAlignment="1">
      <alignment horizontal="center"/>
    </xf>
    <xf numFmtId="0" fontId="0" fillId="0" borderId="0" xfId="0" applyFill="1" applyBorder="1"/>
    <xf numFmtId="0" fontId="3" fillId="0" borderId="8" xfId="0" applyFont="1" applyBorder="1"/>
    <xf numFmtId="0" fontId="0" fillId="0" borderId="0" xfId="0" applyBorder="1"/>
    <xf numFmtId="0" fontId="4" fillId="0" borderId="0" xfId="0" applyFont="1" applyBorder="1" applyAlignment="1"/>
    <xf numFmtId="0" fontId="0" fillId="0" borderId="0" xfId="0" applyProtection="1"/>
    <xf numFmtId="0" fontId="0" fillId="0" borderId="0" xfId="0" applyBorder="1" applyAlignment="1">
      <alignment horizontal="center" wrapText="1"/>
    </xf>
    <xf numFmtId="0" fontId="0" fillId="0" borderId="0" xfId="0" applyBorder="1" applyProtection="1"/>
    <xf numFmtId="0" fontId="0" fillId="0" borderId="0" xfId="0" applyBorder="1" applyAlignment="1" applyProtection="1">
      <alignment wrapText="1"/>
    </xf>
    <xf numFmtId="0" fontId="0" fillId="0" borderId="0" xfId="0" applyBorder="1" applyAlignment="1" applyProtection="1">
      <alignment horizontal="center" wrapText="1"/>
    </xf>
    <xf numFmtId="0" fontId="7" fillId="0" borderId="6" xfId="0" applyFont="1" applyBorder="1" applyAlignment="1">
      <alignment horizontal="right"/>
    </xf>
    <xf numFmtId="43" fontId="10" fillId="0" borderId="4" xfId="1" applyFont="1" applyBorder="1"/>
    <xf numFmtId="164" fontId="0" fillId="0" borderId="4" xfId="1" applyNumberFormat="1" applyFont="1" applyBorder="1"/>
    <xf numFmtId="0" fontId="10" fillId="0" borderId="1" xfId="0" applyFont="1" applyBorder="1" applyAlignment="1">
      <alignment horizontal="center"/>
    </xf>
    <xf numFmtId="0" fontId="3" fillId="0" borderId="0" xfId="0" applyFont="1" applyBorder="1" applyAlignment="1">
      <alignment horizontal="center"/>
    </xf>
    <xf numFmtId="0" fontId="3" fillId="0" borderId="0" xfId="0" applyFont="1" applyAlignment="1">
      <alignment horizontal="right"/>
    </xf>
    <xf numFmtId="4" fontId="9" fillId="0" borderId="10" xfId="0" applyNumberFormat="1" applyFont="1" applyBorder="1" applyAlignment="1"/>
    <xf numFmtId="0" fontId="10" fillId="0" borderId="11" xfId="0" applyFont="1" applyBorder="1"/>
    <xf numFmtId="0" fontId="0" fillId="0" borderId="12" xfId="0" applyBorder="1"/>
    <xf numFmtId="0" fontId="0" fillId="0" borderId="13" xfId="0" applyBorder="1"/>
    <xf numFmtId="0" fontId="10" fillId="0" borderId="14" xfId="0" applyFont="1" applyBorder="1" applyAlignment="1">
      <alignment horizontal="center"/>
    </xf>
    <xf numFmtId="0" fontId="8" fillId="0" borderId="15" xfId="0" applyFont="1" applyBorder="1" applyAlignment="1">
      <alignment horizontal="center"/>
    </xf>
    <xf numFmtId="0" fontId="8" fillId="0" borderId="14" xfId="0" applyFont="1" applyBorder="1"/>
    <xf numFmtId="4" fontId="9" fillId="0" borderId="15" xfId="0" applyNumberFormat="1" applyFont="1" applyBorder="1" applyAlignment="1"/>
    <xf numFmtId="0" fontId="8" fillId="0" borderId="16" xfId="0" applyFont="1" applyBorder="1"/>
    <xf numFmtId="4" fontId="9" fillId="0" borderId="18" xfId="0" applyNumberFormat="1" applyFont="1" applyBorder="1" applyAlignment="1"/>
    <xf numFmtId="43" fontId="4" fillId="0" borderId="4" xfId="1" applyFont="1" applyBorder="1" applyAlignment="1"/>
    <xf numFmtId="164" fontId="4" fillId="0" borderId="4" xfId="1" applyNumberFormat="1" applyFont="1" applyBorder="1" applyAlignment="1"/>
    <xf numFmtId="43" fontId="4" fillId="0" borderId="4" xfId="1" applyFont="1" applyBorder="1" applyAlignment="1">
      <alignment horizontal="center"/>
    </xf>
    <xf numFmtId="43" fontId="5" fillId="0" borderId="3" xfId="1" applyFont="1" applyBorder="1" applyAlignment="1">
      <alignment horizontal="center"/>
    </xf>
    <xf numFmtId="43" fontId="4" fillId="0" borderId="3" xfId="1" applyFont="1" applyBorder="1" applyAlignment="1">
      <alignment horizontal="center"/>
    </xf>
    <xf numFmtId="43" fontId="0" fillId="0" borderId="0" xfId="1" applyFont="1"/>
    <xf numFmtId="43" fontId="5" fillId="0" borderId="7" xfId="1" applyFont="1" applyBorder="1" applyAlignment="1">
      <alignment horizontal="center"/>
    </xf>
    <xf numFmtId="43" fontId="4" fillId="0" borderId="7" xfId="1" applyFont="1" applyBorder="1" applyAlignment="1">
      <alignment horizontal="center"/>
    </xf>
    <xf numFmtId="43" fontId="10" fillId="0" borderId="7" xfId="1" applyFont="1" applyBorder="1" applyAlignment="1">
      <alignment horizontal="center"/>
    </xf>
    <xf numFmtId="43" fontId="4" fillId="0" borderId="5" xfId="1" applyFont="1" applyBorder="1" applyAlignment="1"/>
    <xf numFmtId="43" fontId="4" fillId="0" borderId="0" xfId="1" applyFont="1" applyBorder="1" applyAlignment="1"/>
    <xf numFmtId="43" fontId="5" fillId="0" borderId="19" xfId="1" applyFont="1" applyBorder="1" applyAlignment="1">
      <alignment horizontal="center"/>
    </xf>
    <xf numFmtId="43" fontId="4" fillId="0" borderId="1" xfId="1" applyFont="1" applyBorder="1" applyAlignment="1">
      <alignment horizontal="center"/>
    </xf>
    <xf numFmtId="0" fontId="4" fillId="0" borderId="20" xfId="0" applyFont="1" applyBorder="1" applyAlignment="1"/>
    <xf numFmtId="43" fontId="4" fillId="0" borderId="20" xfId="1" applyFont="1" applyBorder="1" applyAlignment="1"/>
    <xf numFmtId="164" fontId="4" fillId="0" borderId="5" xfId="1" applyNumberFormat="1" applyFont="1" applyBorder="1" applyAlignment="1"/>
    <xf numFmtId="164" fontId="4" fillId="0" borderId="0" xfId="1" applyNumberFormat="1" applyFont="1" applyBorder="1" applyAlignment="1"/>
    <xf numFmtId="164" fontId="3" fillId="0" borderId="0" xfId="1" applyNumberFormat="1" applyFont="1" applyBorder="1" applyAlignment="1"/>
    <xf numFmtId="164" fontId="4" fillId="0" borderId="6" xfId="1" applyNumberFormat="1" applyFont="1" applyBorder="1" applyAlignment="1"/>
    <xf numFmtId="0" fontId="3" fillId="0" borderId="21" xfId="0" applyFont="1" applyBorder="1" applyAlignment="1">
      <alignment horizontal="left"/>
    </xf>
    <xf numFmtId="0" fontId="3"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14" xfId="0" applyFont="1" applyBorder="1" applyAlignment="1">
      <alignment horizontal="center"/>
    </xf>
    <xf numFmtId="164" fontId="0" fillId="0" borderId="15" xfId="1" applyNumberFormat="1" applyFont="1" applyBorder="1"/>
    <xf numFmtId="0" fontId="4" fillId="0" borderId="25" xfId="0" applyFont="1" applyBorder="1" applyAlignment="1"/>
    <xf numFmtId="0" fontId="4" fillId="0" borderId="26" xfId="0" applyFont="1" applyBorder="1" applyAlignment="1"/>
    <xf numFmtId="0" fontId="3" fillId="0" borderId="23" xfId="0" applyFont="1" applyBorder="1" applyAlignment="1">
      <alignment horizontal="left"/>
    </xf>
    <xf numFmtId="0" fontId="3" fillId="0" borderId="25" xfId="0" applyFont="1" applyBorder="1" applyAlignment="1">
      <alignment horizontal="center"/>
    </xf>
    <xf numFmtId="0" fontId="3" fillId="0" borderId="26" xfId="0" applyFont="1" applyBorder="1" applyAlignment="1"/>
    <xf numFmtId="0" fontId="3" fillId="0" borderId="12" xfId="0" applyFont="1" applyBorder="1" applyAlignment="1">
      <alignment horizontal="left"/>
    </xf>
    <xf numFmtId="0" fontId="3" fillId="0" borderId="13" xfId="0" applyFont="1" applyBorder="1" applyAlignment="1"/>
    <xf numFmtId="43" fontId="0" fillId="0" borderId="0" xfId="1" applyFont="1" applyBorder="1"/>
    <xf numFmtId="0" fontId="4" fillId="0" borderId="21" xfId="0" applyFont="1" applyBorder="1" applyAlignment="1">
      <alignment horizontal="center"/>
    </xf>
    <xf numFmtId="0" fontId="10" fillId="0" borderId="21" xfId="0" applyFont="1" applyBorder="1" applyAlignment="1">
      <alignment horizontal="center"/>
    </xf>
    <xf numFmtId="0" fontId="4" fillId="0" borderId="27" xfId="0" applyFont="1" applyBorder="1" applyAlignment="1">
      <alignment horizontal="center"/>
    </xf>
    <xf numFmtId="0" fontId="4" fillId="0" borderId="12" xfId="0" applyFont="1" applyBorder="1" applyAlignment="1"/>
    <xf numFmtId="0" fontId="4" fillId="0" borderId="13" xfId="0" applyFont="1" applyBorder="1" applyAlignment="1"/>
    <xf numFmtId="0" fontId="3" fillId="0" borderId="28" xfId="0" applyFont="1" applyBorder="1" applyAlignment="1">
      <alignment horizontal="left"/>
    </xf>
    <xf numFmtId="0" fontId="4" fillId="0" borderId="28" xfId="0" applyFont="1" applyBorder="1" applyAlignment="1"/>
    <xf numFmtId="43" fontId="4" fillId="0" borderId="28" xfId="1" applyFont="1" applyBorder="1" applyAlignment="1"/>
    <xf numFmtId="43" fontId="3" fillId="0" borderId="29" xfId="1" applyNumberFormat="1" applyFont="1" applyBorder="1" applyAlignment="1"/>
    <xf numFmtId="0" fontId="7" fillId="0" borderId="28" xfId="0" applyFont="1" applyBorder="1"/>
    <xf numFmtId="0" fontId="0" fillId="0" borderId="28" xfId="0" applyBorder="1"/>
    <xf numFmtId="43" fontId="0" fillId="0" borderId="28" xfId="1" applyFont="1" applyBorder="1"/>
    <xf numFmtId="0" fontId="3" fillId="0" borderId="6" xfId="0" applyFont="1" applyBorder="1" applyAlignment="1">
      <alignment horizontal="right"/>
    </xf>
    <xf numFmtId="0" fontId="3" fillId="0" borderId="5" xfId="0" applyFont="1" applyBorder="1" applyAlignment="1">
      <alignment horizontal="right"/>
    </xf>
    <xf numFmtId="0" fontId="3" fillId="0" borderId="5" xfId="0" applyFont="1" applyBorder="1"/>
    <xf numFmtId="164" fontId="4" fillId="0" borderId="26" xfId="1" applyNumberFormat="1" applyFont="1" applyBorder="1" applyAlignment="1"/>
    <xf numFmtId="43" fontId="4" fillId="0" borderId="3" xfId="1" applyFont="1" applyBorder="1" applyAlignment="1"/>
    <xf numFmtId="0" fontId="4" fillId="0" borderId="2" xfId="0" applyFont="1" applyBorder="1" applyAlignment="1"/>
    <xf numFmtId="164" fontId="3" fillId="0" borderId="26" xfId="1" applyNumberFormat="1" applyFont="1" applyBorder="1" applyAlignment="1"/>
    <xf numFmtId="0" fontId="4" fillId="0" borderId="30" xfId="0" applyFont="1" applyBorder="1" applyAlignment="1"/>
    <xf numFmtId="0" fontId="7" fillId="0" borderId="0" xfId="0" applyFont="1" applyBorder="1"/>
    <xf numFmtId="43" fontId="3" fillId="0" borderId="0" xfId="0" applyNumberFormat="1" applyFont="1" applyBorder="1"/>
    <xf numFmtId="0" fontId="3" fillId="0" borderId="14" xfId="0" applyFont="1" applyBorder="1" applyAlignment="1">
      <alignment horizontal="left"/>
    </xf>
    <xf numFmtId="0" fontId="3" fillId="0" borderId="12" xfId="0" applyFont="1" applyBorder="1" applyAlignment="1">
      <alignment horizontal="center"/>
    </xf>
    <xf numFmtId="164" fontId="3" fillId="0" borderId="13" xfId="1" applyNumberFormat="1" applyFont="1" applyBorder="1" applyAlignment="1"/>
    <xf numFmtId="0" fontId="4" fillId="0" borderId="31" xfId="0" applyFont="1" applyBorder="1" applyAlignment="1"/>
    <xf numFmtId="43" fontId="4" fillId="0" borderId="31" xfId="1" applyFont="1" applyBorder="1" applyAlignment="1"/>
    <xf numFmtId="43" fontId="3" fillId="0" borderId="32" xfId="1" applyNumberFormat="1" applyFont="1" applyBorder="1" applyAlignment="1"/>
    <xf numFmtId="43" fontId="3" fillId="0" borderId="33" xfId="1" applyNumberFormat="1" applyFont="1" applyBorder="1" applyAlignment="1"/>
    <xf numFmtId="14" fontId="0" fillId="0" borderId="0" xfId="0" applyNumberFormat="1"/>
    <xf numFmtId="0" fontId="3" fillId="0" borderId="2" xfId="0" applyFont="1" applyBorder="1" applyAlignment="1">
      <alignment horizontal="left"/>
    </xf>
    <xf numFmtId="9" fontId="13" fillId="0" borderId="3" xfId="14" applyFont="1" applyBorder="1" applyAlignment="1">
      <alignment horizontal="center"/>
    </xf>
    <xf numFmtId="43" fontId="3" fillId="0" borderId="15" xfId="1" applyNumberFormat="1" applyFont="1" applyBorder="1" applyAlignment="1"/>
    <xf numFmtId="164" fontId="4" fillId="0" borderId="4" xfId="1" applyNumberFormat="1" applyFont="1" applyBorder="1" applyAlignment="1">
      <alignment horizontal="right"/>
    </xf>
    <xf numFmtId="43" fontId="3" fillId="0" borderId="15" xfId="1" applyFont="1" applyBorder="1" applyAlignment="1"/>
    <xf numFmtId="0" fontId="0" fillId="0" borderId="34" xfId="0" applyBorder="1"/>
    <xf numFmtId="164" fontId="4" fillId="0" borderId="6" xfId="1" applyNumberFormat="1" applyFont="1" applyBorder="1" applyAlignment="1">
      <alignment horizontal="center"/>
    </xf>
    <xf numFmtId="9" fontId="13" fillId="2" borderId="3" xfId="14" applyFont="1" applyFill="1" applyBorder="1" applyAlignment="1">
      <alignment horizontal="center"/>
    </xf>
    <xf numFmtId="0" fontId="3" fillId="2" borderId="0" xfId="0" applyFont="1" applyFill="1"/>
    <xf numFmtId="43" fontId="4" fillId="2" borderId="4" xfId="1" applyFont="1" applyFill="1" applyBorder="1" applyAlignment="1"/>
    <xf numFmtId="164" fontId="4" fillId="2" borderId="4" xfId="1" applyNumberFormat="1" applyFont="1" applyFill="1" applyBorder="1" applyAlignment="1"/>
    <xf numFmtId="10" fontId="4" fillId="2" borderId="4" xfId="14" applyNumberFormat="1" applyFont="1" applyFill="1" applyBorder="1" applyAlignment="1"/>
    <xf numFmtId="164" fontId="4" fillId="2" borderId="3" xfId="1" applyNumberFormat="1" applyFont="1" applyFill="1" applyBorder="1" applyAlignment="1">
      <alignment horizontal="center"/>
    </xf>
    <xf numFmtId="43" fontId="4" fillId="2" borderId="3" xfId="1" applyFont="1" applyFill="1" applyBorder="1" applyAlignment="1">
      <alignment horizontal="center"/>
    </xf>
    <xf numFmtId="0" fontId="4" fillId="0" borderId="23" xfId="0" applyFont="1" applyBorder="1" applyAlignment="1">
      <alignment horizontal="left"/>
    </xf>
    <xf numFmtId="0" fontId="0" fillId="2" borderId="0" xfId="0" applyFill="1"/>
    <xf numFmtId="0" fontId="0" fillId="0" borderId="35" xfId="0" applyBorder="1"/>
    <xf numFmtId="43" fontId="10" fillId="0" borderId="37" xfId="1" applyFont="1" applyBorder="1" applyAlignment="1">
      <alignment horizontal="center"/>
    </xf>
    <xf numFmtId="43" fontId="10" fillId="0" borderId="38" xfId="1" applyFont="1" applyBorder="1" applyAlignment="1">
      <alignment horizontal="center"/>
    </xf>
    <xf numFmtId="0" fontId="5" fillId="0" borderId="39" xfId="0" applyFont="1" applyBorder="1" applyAlignment="1">
      <alignment horizontal="center"/>
    </xf>
    <xf numFmtId="0" fontId="3" fillId="0" borderId="40" xfId="0" applyFont="1" applyBorder="1" applyAlignment="1">
      <alignment horizontal="center"/>
    </xf>
    <xf numFmtId="0" fontId="4" fillId="0" borderId="41" xfId="0" applyFont="1" applyBorder="1" applyAlignment="1">
      <alignment horizontal="center"/>
    </xf>
    <xf numFmtId="43" fontId="4" fillId="0" borderId="42" xfId="1" applyFont="1" applyBorder="1" applyAlignment="1">
      <alignment horizontal="center"/>
    </xf>
    <xf numFmtId="43" fontId="4" fillId="0" borderId="43" xfId="1" applyFont="1" applyBorder="1" applyAlignment="1">
      <alignment horizontal="center"/>
    </xf>
    <xf numFmtId="0" fontId="5" fillId="0" borderId="44" xfId="0" applyFont="1" applyBorder="1" applyAlignment="1">
      <alignment horizontal="center"/>
    </xf>
    <xf numFmtId="0" fontId="4" fillId="0" borderId="45" xfId="0" applyFont="1" applyBorder="1" applyAlignment="1">
      <alignment horizontal="center"/>
    </xf>
    <xf numFmtId="0" fontId="3" fillId="0" borderId="46" xfId="0" applyFont="1" applyBorder="1" applyAlignment="1"/>
    <xf numFmtId="0" fontId="11" fillId="2" borderId="0" xfId="0" applyFont="1" applyFill="1"/>
    <xf numFmtId="0" fontId="3" fillId="0" borderId="0" xfId="0" applyFont="1" applyFill="1"/>
    <xf numFmtId="0" fontId="5" fillId="4" borderId="7" xfId="0" applyFont="1" applyFill="1" applyBorder="1" applyAlignment="1">
      <alignment horizontal="center"/>
    </xf>
    <xf numFmtId="0" fontId="5" fillId="4" borderId="3" xfId="0" applyFont="1" applyFill="1" applyBorder="1" applyAlignment="1">
      <alignment horizontal="center"/>
    </xf>
    <xf numFmtId="0" fontId="4" fillId="5" borderId="4" xfId="0" applyFont="1" applyFill="1" applyBorder="1" applyAlignment="1"/>
    <xf numFmtId="164" fontId="0" fillId="5" borderId="15" xfId="1" applyNumberFormat="1" applyFont="1" applyFill="1" applyBorder="1"/>
    <xf numFmtId="43" fontId="3" fillId="5" borderId="15" xfId="1" applyNumberFormat="1" applyFont="1" applyFill="1" applyBorder="1" applyAlignment="1"/>
    <xf numFmtId="164" fontId="4" fillId="2" borderId="47" xfId="1" applyNumberFormat="1" applyFont="1" applyFill="1" applyBorder="1" applyAlignment="1"/>
    <xf numFmtId="164" fontId="4" fillId="2" borderId="48" xfId="1" applyNumberFormat="1" applyFont="1" applyFill="1" applyBorder="1" applyAlignment="1"/>
    <xf numFmtId="43" fontId="0" fillId="4" borderId="47" xfId="1" applyFont="1" applyFill="1" applyBorder="1"/>
    <xf numFmtId="43" fontId="0" fillId="4" borderId="48" xfId="1" applyFont="1" applyFill="1" applyBorder="1"/>
    <xf numFmtId="43" fontId="0" fillId="3" borderId="47" xfId="1" applyFont="1" applyFill="1" applyBorder="1"/>
    <xf numFmtId="43" fontId="0" fillId="3" borderId="48" xfId="1" applyFont="1" applyFill="1" applyBorder="1"/>
    <xf numFmtId="164" fontId="0" fillId="5" borderId="47" xfId="1" applyNumberFormat="1" applyFont="1" applyFill="1" applyBorder="1"/>
    <xf numFmtId="164" fontId="0" fillId="5" borderId="48" xfId="1" applyNumberFormat="1" applyFont="1" applyFill="1" applyBorder="1"/>
    <xf numFmtId="0" fontId="0" fillId="6" borderId="47" xfId="0" applyFill="1" applyBorder="1"/>
    <xf numFmtId="0" fontId="0" fillId="6" borderId="48" xfId="0" applyFill="1" applyBorder="1"/>
    <xf numFmtId="0" fontId="0" fillId="2" borderId="19" xfId="0" applyFill="1" applyBorder="1"/>
    <xf numFmtId="0" fontId="0" fillId="2" borderId="20" xfId="0" applyFill="1" applyBorder="1"/>
    <xf numFmtId="0" fontId="0" fillId="2" borderId="1" xfId="0" applyFill="1" applyBorder="1"/>
    <xf numFmtId="0" fontId="0" fillId="2" borderId="7" xfId="0" applyFill="1" applyBorder="1"/>
    <xf numFmtId="0" fontId="0" fillId="2" borderId="4" xfId="0" applyFill="1" applyBorder="1"/>
    <xf numFmtId="0" fontId="3" fillId="2" borderId="49" xfId="0" applyFont="1" applyFill="1" applyBorder="1"/>
    <xf numFmtId="0" fontId="0" fillId="2" borderId="5" xfId="0" applyFill="1" applyBorder="1"/>
    <xf numFmtId="0" fontId="0" fillId="2" borderId="6" xfId="0" applyFill="1" applyBorder="1"/>
    <xf numFmtId="0" fontId="0" fillId="2" borderId="49" xfId="0" applyFill="1" applyBorder="1"/>
    <xf numFmtId="0" fontId="4" fillId="0" borderId="4" xfId="0" applyFont="1" applyBorder="1" applyAlignment="1">
      <alignment horizontal="center"/>
    </xf>
    <xf numFmtId="0" fontId="3" fillId="0" borderId="37" xfId="0" applyFont="1" applyBorder="1" applyAlignment="1">
      <alignment horizontal="center"/>
    </xf>
    <xf numFmtId="0" fontId="16" fillId="0" borderId="11" xfId="0" applyFont="1" applyBorder="1" applyAlignment="1">
      <alignment wrapText="1"/>
    </xf>
    <xf numFmtId="164" fontId="5" fillId="4" borderId="7" xfId="1" applyNumberFormat="1" applyFont="1" applyFill="1" applyBorder="1" applyAlignment="1">
      <alignment horizontal="center"/>
    </xf>
    <xf numFmtId="164" fontId="5" fillId="4" borderId="39" xfId="1" applyNumberFormat="1" applyFont="1" applyFill="1" applyBorder="1" applyAlignment="1">
      <alignment horizontal="center"/>
    </xf>
    <xf numFmtId="0" fontId="5" fillId="4" borderId="44" xfId="0" applyFont="1" applyFill="1" applyBorder="1" applyAlignment="1">
      <alignment horizontal="center"/>
    </xf>
    <xf numFmtId="0" fontId="3" fillId="0" borderId="39" xfId="0" applyFont="1" applyBorder="1" applyAlignment="1">
      <alignment horizontal="center"/>
    </xf>
    <xf numFmtId="0" fontId="3" fillId="0" borderId="14" xfId="0" applyFont="1" applyBorder="1"/>
    <xf numFmtId="0" fontId="3" fillId="0" borderId="25" xfId="0" applyFont="1" applyBorder="1"/>
    <xf numFmtId="0" fontId="3" fillId="0" borderId="52" xfId="0" applyFont="1" applyBorder="1"/>
    <xf numFmtId="0" fontId="0" fillId="0" borderId="25" xfId="0" applyBorder="1"/>
    <xf numFmtId="0" fontId="0" fillId="0" borderId="53" xfId="0" applyBorder="1"/>
    <xf numFmtId="0" fontId="0" fillId="0" borderId="31" xfId="0" applyBorder="1"/>
    <xf numFmtId="0" fontId="3" fillId="0" borderId="32" xfId="0" applyFont="1" applyBorder="1" applyAlignment="1">
      <alignment horizontal="right"/>
    </xf>
    <xf numFmtId="43" fontId="0" fillId="0" borderId="17" xfId="1" applyFont="1" applyBorder="1"/>
    <xf numFmtId="0" fontId="3" fillId="0" borderId="46" xfId="0" applyFont="1" applyBorder="1" applyAlignment="1">
      <alignment horizontal="center"/>
    </xf>
    <xf numFmtId="164" fontId="0" fillId="0" borderId="49" xfId="1" applyNumberFormat="1" applyFont="1" applyBorder="1"/>
    <xf numFmtId="43" fontId="10" fillId="0" borderId="49" xfId="1" applyFont="1" applyBorder="1"/>
    <xf numFmtId="164" fontId="0" fillId="0" borderId="54" xfId="1" applyNumberFormat="1" applyFont="1" applyBorder="1"/>
    <xf numFmtId="0" fontId="0" fillId="0" borderId="55" xfId="0" applyBorder="1"/>
    <xf numFmtId="0" fontId="3" fillId="4" borderId="56" xfId="0" applyFont="1" applyFill="1" applyBorder="1" applyAlignment="1">
      <alignment horizontal="center"/>
    </xf>
    <xf numFmtId="0" fontId="3" fillId="4" borderId="57" xfId="0" applyFont="1" applyFill="1" applyBorder="1" applyAlignment="1">
      <alignment horizontal="center" wrapText="1"/>
    </xf>
    <xf numFmtId="43" fontId="10" fillId="0" borderId="55" xfId="1" applyFont="1" applyBorder="1"/>
    <xf numFmtId="9" fontId="13" fillId="0" borderId="58" xfId="14" applyFont="1" applyBorder="1" applyAlignment="1">
      <alignment horizontal="center"/>
    </xf>
    <xf numFmtId="164" fontId="4" fillId="0" borderId="49" xfId="1" applyNumberFormat="1" applyFont="1" applyBorder="1" applyAlignment="1"/>
    <xf numFmtId="164" fontId="4" fillId="2" borderId="49" xfId="1" applyNumberFormat="1" applyFont="1" applyFill="1" applyBorder="1" applyAlignment="1"/>
    <xf numFmtId="0" fontId="5" fillId="8" borderId="19" xfId="0" applyFont="1" applyFill="1" applyBorder="1" applyAlignment="1">
      <alignment horizontal="center"/>
    </xf>
    <xf numFmtId="0" fontId="5" fillId="8" borderId="58" xfId="0" applyFont="1" applyFill="1" applyBorder="1" applyAlignment="1">
      <alignment horizontal="center"/>
    </xf>
    <xf numFmtId="0" fontId="5" fillId="9" borderId="19" xfId="0" applyFont="1" applyFill="1" applyBorder="1" applyAlignment="1">
      <alignment horizontal="center"/>
    </xf>
    <xf numFmtId="0" fontId="5" fillId="9" borderId="58" xfId="0" applyFont="1" applyFill="1" applyBorder="1" applyAlignment="1">
      <alignment horizontal="center"/>
    </xf>
    <xf numFmtId="0" fontId="3" fillId="3" borderId="38" xfId="0" applyFont="1" applyFill="1" applyBorder="1" applyAlignment="1">
      <alignment horizontal="center"/>
    </xf>
    <xf numFmtId="0" fontId="3" fillId="3" borderId="2" xfId="0" applyFont="1" applyFill="1" applyBorder="1" applyAlignment="1">
      <alignment horizontal="center" wrapText="1"/>
    </xf>
    <xf numFmtId="0" fontId="4" fillId="0" borderId="0" xfId="0" applyFont="1"/>
    <xf numFmtId="0" fontId="3" fillId="0" borderId="1" xfId="0" applyFont="1" applyBorder="1" applyAlignment="1">
      <alignment horizontal="left"/>
    </xf>
    <xf numFmtId="0" fontId="3" fillId="0" borderId="4" xfId="0" applyFont="1" applyBorder="1" applyAlignment="1">
      <alignment horizontal="center" wrapText="1"/>
    </xf>
    <xf numFmtId="0" fontId="5" fillId="10" borderId="19" xfId="0" applyFont="1" applyFill="1" applyBorder="1" applyAlignment="1">
      <alignment horizontal="center"/>
    </xf>
    <xf numFmtId="0" fontId="5" fillId="10" borderId="58" xfId="0" applyFont="1" applyFill="1" applyBorder="1" applyAlignment="1">
      <alignment horizontal="center"/>
    </xf>
    <xf numFmtId="0" fontId="5" fillId="8" borderId="39" xfId="0" applyFont="1" applyFill="1" applyBorder="1" applyAlignment="1">
      <alignment horizontal="center"/>
    </xf>
    <xf numFmtId="0" fontId="5" fillId="9" borderId="39" xfId="0" applyFont="1" applyFill="1" applyBorder="1" applyAlignment="1">
      <alignment horizontal="center"/>
    </xf>
    <xf numFmtId="0" fontId="5" fillId="10" borderId="39" xfId="0" applyFont="1" applyFill="1" applyBorder="1" applyAlignment="1">
      <alignment horizontal="center"/>
    </xf>
    <xf numFmtId="0" fontId="5" fillId="8" borderId="44" xfId="0" applyFont="1" applyFill="1" applyBorder="1" applyAlignment="1">
      <alignment horizontal="center"/>
    </xf>
    <xf numFmtId="0" fontId="5" fillId="9" borderId="44" xfId="0" applyFont="1" applyFill="1" applyBorder="1" applyAlignment="1">
      <alignment horizontal="center"/>
    </xf>
    <xf numFmtId="0" fontId="5" fillId="10" borderId="44" xfId="0" applyFont="1" applyFill="1" applyBorder="1" applyAlignment="1">
      <alignment horizontal="center"/>
    </xf>
    <xf numFmtId="9" fontId="13" fillId="0" borderId="4" xfId="14" applyFont="1" applyBorder="1" applyAlignment="1">
      <alignment horizontal="center"/>
    </xf>
    <xf numFmtId="164" fontId="4" fillId="0" borderId="4" xfId="1" applyNumberFormat="1" applyFont="1" applyBorder="1" applyAlignment="1">
      <alignment horizontal="center"/>
    </xf>
    <xf numFmtId="43" fontId="3" fillId="0" borderId="18" xfId="1" applyNumberFormat="1" applyFont="1" applyBorder="1" applyAlignment="1"/>
    <xf numFmtId="164" fontId="0" fillId="0" borderId="5" xfId="1" applyNumberFormat="1" applyFont="1" applyBorder="1"/>
    <xf numFmtId="0" fontId="8" fillId="0" borderId="0" xfId="0" applyFont="1" applyBorder="1"/>
    <xf numFmtId="43" fontId="10" fillId="0" borderId="0" xfId="1" applyFont="1" applyBorder="1"/>
    <xf numFmtId="0" fontId="0" fillId="0" borderId="59" xfId="0" applyBorder="1"/>
    <xf numFmtId="0" fontId="3" fillId="2" borderId="0" xfId="0" applyFont="1" applyFill="1" applyProtection="1"/>
    <xf numFmtId="0" fontId="5" fillId="4" borderId="3" xfId="0" applyFont="1" applyFill="1" applyBorder="1" applyAlignment="1">
      <alignment horizontal="center" wrapText="1"/>
    </xf>
    <xf numFmtId="0" fontId="5" fillId="3" borderId="3" xfId="0" applyFont="1" applyFill="1" applyBorder="1" applyAlignment="1">
      <alignment horizontal="center" wrapText="1"/>
    </xf>
    <xf numFmtId="0" fontId="5" fillId="0" borderId="7" xfId="0" applyFont="1" applyBorder="1" applyAlignment="1">
      <alignment horizontal="center" wrapText="1"/>
    </xf>
    <xf numFmtId="0" fontId="5" fillId="8" borderId="3" xfId="0" applyFont="1" applyFill="1" applyBorder="1" applyAlignment="1">
      <alignment horizontal="center" wrapText="1"/>
    </xf>
    <xf numFmtId="0" fontId="5" fillId="9" borderId="19" xfId="0" applyFont="1" applyFill="1" applyBorder="1" applyAlignment="1">
      <alignment horizontal="center" wrapText="1"/>
    </xf>
    <xf numFmtId="0" fontId="5" fillId="10" borderId="3" xfId="0" applyFont="1" applyFill="1" applyBorder="1" applyAlignment="1">
      <alignment horizontal="center" wrapText="1"/>
    </xf>
    <xf numFmtId="0" fontId="8" fillId="0" borderId="12" xfId="0" applyFont="1" applyBorder="1"/>
    <xf numFmtId="4" fontId="9" fillId="0" borderId="13" xfId="0" applyNumberFormat="1" applyFont="1" applyBorder="1" applyAlignment="1"/>
    <xf numFmtId="0" fontId="3" fillId="0" borderId="3" xfId="0" applyFont="1" applyBorder="1" applyAlignment="1">
      <alignment horizontal="center" wrapText="1"/>
    </xf>
    <xf numFmtId="0" fontId="15" fillId="0" borderId="3" xfId="0" applyFont="1" applyBorder="1" applyAlignment="1">
      <alignment horizontal="center" wrapText="1"/>
    </xf>
    <xf numFmtId="0" fontId="3" fillId="0" borderId="4" xfId="0" applyFont="1" applyBorder="1" applyAlignment="1">
      <alignment horizontal="center" vertical="center" wrapText="1"/>
    </xf>
    <xf numFmtId="0" fontId="15" fillId="0" borderId="34" xfId="0" applyFont="1" applyBorder="1" applyAlignment="1">
      <alignment horizontal="center" wrapText="1"/>
    </xf>
    <xf numFmtId="0" fontId="7" fillId="9" borderId="49" xfId="0" applyFont="1" applyFill="1" applyBorder="1" applyAlignment="1">
      <alignment horizontal="left"/>
    </xf>
    <xf numFmtId="0" fontId="7" fillId="9" borderId="5" xfId="0" applyFont="1" applyFill="1" applyBorder="1" applyAlignment="1">
      <alignment horizontal="left"/>
    </xf>
    <xf numFmtId="0" fontId="7" fillId="9" borderId="6" xfId="0" applyFont="1" applyFill="1" applyBorder="1" applyAlignment="1">
      <alignment horizontal="left"/>
    </xf>
    <xf numFmtId="0" fontId="7" fillId="9" borderId="6" xfId="0" applyFont="1" applyFill="1" applyBorder="1" applyAlignment="1">
      <alignment horizontal="right"/>
    </xf>
    <xf numFmtId="0" fontId="7" fillId="9" borderId="49" xfId="0" applyFont="1" applyFill="1" applyBorder="1" applyAlignment="1">
      <alignment horizontal="right"/>
    </xf>
    <xf numFmtId="0" fontId="7" fillId="9" borderId="5" xfId="0" applyFont="1" applyFill="1" applyBorder="1" applyAlignment="1">
      <alignment horizontal="right"/>
    </xf>
    <xf numFmtId="0" fontId="7" fillId="9" borderId="4" xfId="0" applyFont="1" applyFill="1" applyBorder="1" applyAlignment="1">
      <alignment horizontal="right"/>
    </xf>
    <xf numFmtId="0" fontId="3" fillId="0" borderId="49" xfId="0" applyFont="1" applyBorder="1"/>
    <xf numFmtId="0" fontId="26" fillId="0" borderId="0" xfId="0" applyFont="1"/>
    <xf numFmtId="0" fontId="5" fillId="4" borderId="7" xfId="0" applyFont="1" applyFill="1" applyBorder="1" applyAlignment="1">
      <alignment horizontal="center" wrapText="1"/>
    </xf>
    <xf numFmtId="0" fontId="5" fillId="3" borderId="7" xfId="0" applyFont="1" applyFill="1" applyBorder="1" applyAlignment="1">
      <alignment horizontal="center" wrapText="1"/>
    </xf>
    <xf numFmtId="0" fontId="5" fillId="7" borderId="7" xfId="0" applyFont="1" applyFill="1" applyBorder="1" applyAlignment="1">
      <alignment horizontal="center" wrapText="1"/>
    </xf>
    <xf numFmtId="0" fontId="5" fillId="7" borderId="3" xfId="0" applyFont="1" applyFill="1" applyBorder="1" applyAlignment="1">
      <alignment horizontal="center" wrapText="1"/>
    </xf>
    <xf numFmtId="0" fontId="27" fillId="0" borderId="23" xfId="0" applyFont="1" applyBorder="1" applyAlignment="1">
      <alignment horizontal="left"/>
    </xf>
    <xf numFmtId="0" fontId="27" fillId="0" borderId="2" xfId="0" applyFont="1" applyBorder="1" applyAlignment="1">
      <alignment horizontal="left"/>
    </xf>
    <xf numFmtId="43" fontId="28" fillId="0" borderId="3" xfId="1" applyFont="1" applyBorder="1" applyAlignment="1">
      <alignment horizontal="center"/>
    </xf>
    <xf numFmtId="43" fontId="27" fillId="0" borderId="3" xfId="1" applyFont="1" applyBorder="1" applyAlignment="1">
      <alignment horizontal="center"/>
    </xf>
    <xf numFmtId="0" fontId="29" fillId="0" borderId="3" xfId="0" applyFont="1" applyBorder="1" applyAlignment="1">
      <alignment horizontal="center"/>
    </xf>
    <xf numFmtId="43" fontId="0" fillId="7" borderId="47" xfId="1" applyFont="1" applyFill="1" applyBorder="1"/>
    <xf numFmtId="43" fontId="0" fillId="7" borderId="48" xfId="1" applyFont="1" applyFill="1" applyBorder="1"/>
    <xf numFmtId="0" fontId="3" fillId="0" borderId="6" xfId="0" applyFont="1" applyBorder="1" applyAlignment="1">
      <alignment horizontal="right" wrapText="1"/>
    </xf>
    <xf numFmtId="0" fontId="26" fillId="0" borderId="0" xfId="13" applyFont="1"/>
    <xf numFmtId="0" fontId="5" fillId="0" borderId="58" xfId="0" applyFont="1" applyBorder="1" applyAlignment="1">
      <alignment horizontal="center"/>
    </xf>
    <xf numFmtId="0" fontId="3" fillId="0" borderId="25" xfId="0" applyFont="1" applyBorder="1" applyAlignment="1">
      <alignment horizontal="left"/>
    </xf>
    <xf numFmtId="0" fontId="0" fillId="11" borderId="4" xfId="0" applyFill="1" applyBorder="1"/>
    <xf numFmtId="0" fontId="0" fillId="11" borderId="6" xfId="0" applyFill="1" applyBorder="1"/>
    <xf numFmtId="0" fontId="3" fillId="11" borderId="25" xfId="0" applyFont="1" applyFill="1" applyBorder="1"/>
    <xf numFmtId="0" fontId="0" fillId="11" borderId="5" xfId="0" applyFill="1" applyBorder="1"/>
    <xf numFmtId="0" fontId="3" fillId="11" borderId="12" xfId="0" applyFont="1" applyFill="1" applyBorder="1"/>
    <xf numFmtId="0" fontId="0" fillId="11" borderId="0" xfId="0" applyFill="1" applyBorder="1"/>
    <xf numFmtId="0" fontId="3" fillId="9" borderId="25" xfId="0" applyFont="1" applyFill="1" applyBorder="1"/>
    <xf numFmtId="0" fontId="0" fillId="9" borderId="5" xfId="0" applyFill="1" applyBorder="1"/>
    <xf numFmtId="0" fontId="0" fillId="9" borderId="6" xfId="0" applyFill="1" applyBorder="1"/>
    <xf numFmtId="0" fontId="3" fillId="9" borderId="2" xfId="0" applyFont="1" applyFill="1" applyBorder="1" applyAlignment="1">
      <alignment horizontal="right" wrapText="1"/>
    </xf>
    <xf numFmtId="0" fontId="4" fillId="0" borderId="0" xfId="12"/>
    <xf numFmtId="0" fontId="3" fillId="0" borderId="0" xfId="12" applyFont="1"/>
    <xf numFmtId="0" fontId="3" fillId="0" borderId="4" xfId="0" applyFont="1" applyBorder="1" applyAlignment="1"/>
    <xf numFmtId="0" fontId="3" fillId="0" borderId="53" xfId="12" applyFont="1" applyBorder="1" applyAlignment="1">
      <alignment horizontal="left"/>
    </xf>
    <xf numFmtId="0" fontId="5" fillId="0" borderId="19" xfId="0" applyFont="1" applyBorder="1" applyAlignment="1">
      <alignment horizontal="center" wrapText="1"/>
    </xf>
    <xf numFmtId="0" fontId="9" fillId="0" borderId="13" xfId="12" applyFont="1" applyBorder="1" applyAlignment="1">
      <alignment horizontal="center"/>
    </xf>
    <xf numFmtId="0" fontId="9" fillId="0" borderId="0" xfId="12" applyFont="1" applyBorder="1" applyAlignment="1">
      <alignment horizontal="center"/>
    </xf>
    <xf numFmtId="0" fontId="9" fillId="0" borderId="12" xfId="12" applyFont="1" applyBorder="1" applyAlignment="1">
      <alignment horizontal="center"/>
    </xf>
    <xf numFmtId="43" fontId="4" fillId="0" borderId="4" xfId="3" applyFont="1" applyBorder="1" applyAlignment="1"/>
    <xf numFmtId="164" fontId="4" fillId="0" borderId="4" xfId="3" applyNumberFormat="1" applyFont="1" applyBorder="1" applyAlignment="1"/>
    <xf numFmtId="43" fontId="4" fillId="0" borderId="3" xfId="3" applyFont="1" applyBorder="1" applyAlignment="1">
      <alignment horizontal="center"/>
    </xf>
    <xf numFmtId="43" fontId="4" fillId="0" borderId="7" xfId="3" applyFont="1" applyBorder="1" applyAlignment="1">
      <alignment horizontal="center"/>
    </xf>
    <xf numFmtId="43" fontId="9" fillId="0" borderId="7" xfId="3" applyFont="1" applyBorder="1" applyAlignment="1">
      <alignment horizontal="center"/>
    </xf>
    <xf numFmtId="43" fontId="4" fillId="0" borderId="5" xfId="3" applyFont="1" applyBorder="1" applyAlignment="1"/>
    <xf numFmtId="164" fontId="4" fillId="0" borderId="5" xfId="3" applyNumberFormat="1" applyFont="1" applyBorder="1" applyAlignment="1"/>
    <xf numFmtId="43" fontId="3" fillId="0" borderId="15" xfId="3" applyNumberFormat="1" applyFont="1" applyBorder="1" applyAlignment="1"/>
    <xf numFmtId="43" fontId="4" fillId="2" borderId="4" xfId="3" applyFont="1" applyFill="1" applyBorder="1" applyAlignment="1"/>
    <xf numFmtId="164" fontId="4" fillId="2" borderId="4" xfId="3" applyNumberFormat="1" applyFont="1" applyFill="1" applyBorder="1" applyAlignment="1"/>
    <xf numFmtId="10" fontId="4" fillId="2" borderId="4" xfId="16" applyNumberFormat="1" applyFont="1" applyFill="1" applyBorder="1" applyAlignment="1"/>
    <xf numFmtId="164" fontId="5" fillId="4" borderId="7" xfId="3" applyNumberFormat="1" applyFont="1" applyFill="1" applyBorder="1" applyAlignment="1">
      <alignment horizontal="center"/>
    </xf>
    <xf numFmtId="9" fontId="13" fillId="0" borderId="58" xfId="16" applyFont="1" applyBorder="1" applyAlignment="1">
      <alignment horizontal="center"/>
    </xf>
    <xf numFmtId="164" fontId="4" fillId="0" borderId="49" xfId="3" applyNumberFormat="1" applyFont="1" applyBorder="1" applyAlignment="1"/>
    <xf numFmtId="43" fontId="5" fillId="3" borderId="7" xfId="3" applyFont="1" applyFill="1" applyBorder="1" applyAlignment="1">
      <alignment horizontal="center" wrapText="1"/>
    </xf>
    <xf numFmtId="43" fontId="5" fillId="3" borderId="3" xfId="3" applyFont="1" applyFill="1" applyBorder="1" applyAlignment="1">
      <alignment horizontal="center" wrapText="1"/>
    </xf>
    <xf numFmtId="43" fontId="5" fillId="7" borderId="7" xfId="3" applyFont="1" applyFill="1" applyBorder="1" applyAlignment="1">
      <alignment horizontal="center" wrapText="1"/>
    </xf>
    <xf numFmtId="43" fontId="5" fillId="7" borderId="3" xfId="3" applyFont="1" applyFill="1" applyBorder="1" applyAlignment="1">
      <alignment horizontal="center" wrapText="1"/>
    </xf>
    <xf numFmtId="43" fontId="3" fillId="0" borderId="26" xfId="3" applyNumberFormat="1" applyFont="1" applyFill="1" applyBorder="1" applyAlignment="1"/>
    <xf numFmtId="43" fontId="5" fillId="0" borderId="3" xfId="3" applyFont="1" applyBorder="1" applyAlignment="1">
      <alignment horizontal="center"/>
    </xf>
    <xf numFmtId="43" fontId="5" fillId="0" borderId="7" xfId="3" applyFont="1" applyBorder="1" applyAlignment="1">
      <alignment horizontal="center"/>
    </xf>
    <xf numFmtId="0" fontId="23" fillId="0" borderId="4" xfId="12" applyFont="1" applyBorder="1" applyAlignment="1"/>
    <xf numFmtId="0" fontId="4" fillId="0" borderId="4" xfId="12" applyFont="1" applyBorder="1" applyAlignment="1"/>
    <xf numFmtId="0" fontId="4" fillId="0" borderId="4" xfId="12" applyFont="1" applyFill="1" applyBorder="1" applyAlignment="1"/>
    <xf numFmtId="0" fontId="4" fillId="0" borderId="14" xfId="12" applyFont="1" applyBorder="1" applyAlignment="1">
      <alignment horizontal="center"/>
    </xf>
    <xf numFmtId="0" fontId="14" fillId="0" borderId="4" xfId="12" applyFont="1" applyBorder="1" applyAlignment="1"/>
    <xf numFmtId="0" fontId="0" fillId="11" borderId="49" xfId="0" applyFill="1" applyBorder="1"/>
    <xf numFmtId="0" fontId="0" fillId="11" borderId="54" xfId="0" applyFill="1" applyBorder="1"/>
    <xf numFmtId="9" fontId="30" fillId="2" borderId="3" xfId="14" applyFont="1" applyFill="1" applyBorder="1" applyAlignment="1">
      <alignment horizontal="center"/>
    </xf>
    <xf numFmtId="9" fontId="30" fillId="0" borderId="3" xfId="14" applyFont="1" applyBorder="1" applyAlignment="1">
      <alignment horizontal="center"/>
    </xf>
    <xf numFmtId="0" fontId="31" fillId="0" borderId="61" xfId="0" applyFont="1" applyBorder="1" applyAlignment="1">
      <alignment horizontal="center"/>
    </xf>
    <xf numFmtId="0" fontId="31" fillId="0" borderId="60" xfId="0" applyFont="1" applyBorder="1" applyAlignment="1">
      <alignment horizontal="center"/>
    </xf>
    <xf numFmtId="0" fontId="4" fillId="0" borderId="0" xfId="12" applyFont="1"/>
    <xf numFmtId="164" fontId="4" fillId="12" borderId="47" xfId="3" applyNumberFormat="1" applyFont="1" applyFill="1" applyBorder="1"/>
    <xf numFmtId="164" fontId="4" fillId="12" borderId="48" xfId="3" applyNumberFormat="1" applyFont="1" applyFill="1" applyBorder="1"/>
    <xf numFmtId="0" fontId="4" fillId="0" borderId="0" xfId="12" applyBorder="1"/>
    <xf numFmtId="0" fontId="4" fillId="0" borderId="35" xfId="12" applyBorder="1"/>
    <xf numFmtId="0" fontId="32" fillId="0" borderId="6" xfId="0" applyFont="1" applyBorder="1"/>
    <xf numFmtId="0" fontId="31" fillId="0" borderId="7" xfId="0" applyFont="1" applyBorder="1" applyAlignment="1">
      <alignment horizontal="center"/>
    </xf>
    <xf numFmtId="164" fontId="0" fillId="0" borderId="63" xfId="1" applyNumberFormat="1" applyFont="1" applyBorder="1"/>
    <xf numFmtId="164" fontId="0" fillId="0" borderId="0" xfId="1" applyNumberFormat="1" applyFont="1"/>
    <xf numFmtId="43" fontId="4" fillId="12" borderId="4" xfId="1" applyFont="1" applyFill="1" applyBorder="1"/>
    <xf numFmtId="164" fontId="4" fillId="12" borderId="4" xfId="1" applyNumberFormat="1" applyFont="1" applyFill="1" applyBorder="1"/>
    <xf numFmtId="0" fontId="0" fillId="12" borderId="4" xfId="0" applyFill="1" applyBorder="1"/>
    <xf numFmtId="0" fontId="4" fillId="12" borderId="4" xfId="0" applyFont="1" applyFill="1" applyBorder="1"/>
    <xf numFmtId="0" fontId="0" fillId="0" borderId="4" xfId="0" applyBorder="1" applyAlignment="1">
      <alignment horizontal="center"/>
    </xf>
    <xf numFmtId="0" fontId="33" fillId="0" borderId="4" xfId="0" applyFont="1" applyBorder="1"/>
    <xf numFmtId="0" fontId="33" fillId="0" borderId="4" xfId="0" applyFont="1" applyBorder="1" applyAlignment="1">
      <alignment horizontal="center"/>
    </xf>
    <xf numFmtId="0" fontId="4" fillId="0" borderId="4" xfId="0" applyFont="1" applyBorder="1"/>
    <xf numFmtId="164" fontId="0" fillId="0" borderId="17" xfId="1" applyNumberFormat="1" applyFont="1" applyBorder="1"/>
    <xf numFmtId="164" fontId="4" fillId="12" borderId="17" xfId="1" applyNumberFormat="1" applyFont="1" applyFill="1" applyBorder="1"/>
    <xf numFmtId="164" fontId="0" fillId="0" borderId="64" xfId="1" applyNumberFormat="1" applyFont="1" applyBorder="1"/>
    <xf numFmtId="0" fontId="33" fillId="0" borderId="65" xfId="0" applyFont="1" applyBorder="1"/>
    <xf numFmtId="0" fontId="33" fillId="0" borderId="7" xfId="0" applyFont="1" applyBorder="1" applyAlignment="1">
      <alignment horizontal="center"/>
    </xf>
    <xf numFmtId="164" fontId="0" fillId="0" borderId="34" xfId="1" applyNumberFormat="1" applyFont="1" applyBorder="1"/>
    <xf numFmtId="164" fontId="0" fillId="0" borderId="66" xfId="1" applyNumberFormat="1" applyFont="1" applyBorder="1"/>
    <xf numFmtId="0" fontId="0" fillId="13" borderId="67" xfId="0" applyFill="1" applyBorder="1"/>
    <xf numFmtId="0" fontId="0" fillId="13" borderId="68" xfId="0" applyFill="1" applyBorder="1"/>
    <xf numFmtId="0" fontId="0" fillId="13" borderId="68" xfId="0" applyFill="1" applyBorder="1" applyAlignment="1">
      <alignment horizontal="center"/>
    </xf>
    <xf numFmtId="164" fontId="4" fillId="13" borderId="68" xfId="1" applyNumberFormat="1" applyFont="1" applyFill="1" applyBorder="1"/>
    <xf numFmtId="164" fontId="4" fillId="13" borderId="69" xfId="1" applyNumberFormat="1" applyFont="1" applyFill="1" applyBorder="1"/>
    <xf numFmtId="0" fontId="32" fillId="0" borderId="2" xfId="0" applyFont="1" applyBorder="1"/>
    <xf numFmtId="0" fontId="31" fillId="0" borderId="3" xfId="0" applyFont="1" applyBorder="1" applyAlignment="1">
      <alignment horizontal="center"/>
    </xf>
    <xf numFmtId="164" fontId="0" fillId="0" borderId="3" xfId="1" applyNumberFormat="1" applyFont="1" applyBorder="1"/>
    <xf numFmtId="164" fontId="0" fillId="0" borderId="71" xfId="1" applyNumberFormat="1" applyFont="1" applyBorder="1"/>
    <xf numFmtId="0" fontId="0" fillId="0" borderId="4" xfId="0" applyFont="1" applyBorder="1"/>
    <xf numFmtId="0" fontId="0" fillId="0" borderId="72" xfId="0" applyBorder="1"/>
    <xf numFmtId="0" fontId="34" fillId="0" borderId="73" xfId="0" applyFont="1" applyBorder="1"/>
    <xf numFmtId="0" fontId="0" fillId="0" borderId="65" xfId="0" applyBorder="1" applyAlignment="1">
      <alignment horizontal="center"/>
    </xf>
    <xf numFmtId="9" fontId="0" fillId="0" borderId="65" xfId="14" applyFont="1" applyBorder="1"/>
    <xf numFmtId="0" fontId="0" fillId="0" borderId="70" xfId="0" applyBorder="1"/>
    <xf numFmtId="0" fontId="31" fillId="0" borderId="74" xfId="0" applyFont="1" applyBorder="1"/>
    <xf numFmtId="0" fontId="31" fillId="0" borderId="4" xfId="0" applyFont="1" applyBorder="1"/>
    <xf numFmtId="0" fontId="31" fillId="0" borderId="4" xfId="0" applyFont="1" applyBorder="1" applyAlignment="1">
      <alignment horizontal="center"/>
    </xf>
    <xf numFmtId="0" fontId="31" fillId="0" borderId="3" xfId="0" applyFont="1" applyBorder="1"/>
    <xf numFmtId="0" fontId="35" fillId="0" borderId="73" xfId="0" applyFont="1" applyBorder="1"/>
    <xf numFmtId="0" fontId="31" fillId="0" borderId="73" xfId="0" applyFont="1" applyBorder="1" applyAlignment="1">
      <alignment horizontal="center"/>
    </xf>
    <xf numFmtId="9" fontId="0" fillId="0" borderId="75" xfId="14" applyFont="1" applyBorder="1"/>
    <xf numFmtId="9" fontId="0" fillId="0" borderId="76" xfId="14" applyFont="1" applyBorder="1"/>
    <xf numFmtId="164" fontId="0" fillId="0" borderId="77" xfId="1" applyNumberFormat="1" applyFont="1" applyBorder="1"/>
    <xf numFmtId="164" fontId="4" fillId="13" borderId="59" xfId="1" applyNumberFormat="1" applyFont="1" applyFill="1" applyBorder="1"/>
    <xf numFmtId="165" fontId="0" fillId="0" borderId="3" xfId="1" applyNumberFormat="1" applyFont="1" applyBorder="1"/>
    <xf numFmtId="165" fontId="4" fillId="12" borderId="3" xfId="1" applyNumberFormat="1" applyFont="1" applyFill="1" applyBorder="1"/>
    <xf numFmtId="165" fontId="0" fillId="0" borderId="78" xfId="1" applyNumberFormat="1" applyFont="1" applyBorder="1"/>
    <xf numFmtId="165" fontId="0" fillId="0" borderId="17" xfId="1" applyNumberFormat="1" applyFont="1" applyBorder="1"/>
    <xf numFmtId="165" fontId="4" fillId="12" borderId="17" xfId="1" applyNumberFormat="1" applyFont="1" applyFill="1" applyBorder="1"/>
    <xf numFmtId="165" fontId="0" fillId="0" borderId="64" xfId="1" applyNumberFormat="1" applyFont="1" applyBorder="1"/>
    <xf numFmtId="165" fontId="4" fillId="9" borderId="3" xfId="1" applyNumberFormat="1" applyFont="1" applyFill="1" applyBorder="1"/>
    <xf numFmtId="165" fontId="0" fillId="0" borderId="71" xfId="1" applyNumberFormat="1" applyFont="1" applyBorder="1"/>
    <xf numFmtId="0" fontId="31" fillId="0" borderId="65" xfId="0" applyFont="1" applyBorder="1"/>
    <xf numFmtId="43" fontId="3" fillId="0" borderId="79" xfId="0" applyNumberFormat="1" applyFont="1" applyBorder="1"/>
    <xf numFmtId="43" fontId="3" fillId="0" borderId="80" xfId="0" applyNumberFormat="1" applyFont="1" applyBorder="1"/>
    <xf numFmtId="0" fontId="0" fillId="0" borderId="0" xfId="0"/>
    <xf numFmtId="0" fontId="0" fillId="0" borderId="0" xfId="0" applyBorder="1"/>
    <xf numFmtId="0" fontId="0" fillId="0" borderId="35" xfId="0" applyBorder="1"/>
    <xf numFmtId="0" fontId="4" fillId="0" borderId="4" xfId="0" applyFont="1" applyBorder="1" applyAlignment="1"/>
    <xf numFmtId="0" fontId="0" fillId="0" borderId="0" xfId="0"/>
    <xf numFmtId="0" fontId="0" fillId="0" borderId="87" xfId="0" applyBorder="1"/>
    <xf numFmtId="0" fontId="3" fillId="0" borderId="8" xfId="0" applyFont="1" applyBorder="1"/>
    <xf numFmtId="0" fontId="3" fillId="2" borderId="0" xfId="0" applyFont="1" applyFill="1"/>
    <xf numFmtId="0" fontId="0" fillId="0" borderId="46" xfId="0" applyBorder="1"/>
    <xf numFmtId="0" fontId="3" fillId="0" borderId="19" xfId="0" applyFont="1" applyBorder="1"/>
    <xf numFmtId="0" fontId="0" fillId="0" borderId="1" xfId="0" applyBorder="1"/>
    <xf numFmtId="0" fontId="3" fillId="0" borderId="58" xfId="0" applyFont="1" applyBorder="1"/>
    <xf numFmtId="0" fontId="0" fillId="0" borderId="2" xfId="0" applyBorder="1"/>
    <xf numFmtId="0" fontId="3" fillId="2" borderId="20" xfId="0" applyFont="1" applyFill="1" applyBorder="1"/>
    <xf numFmtId="0" fontId="3" fillId="2" borderId="0" xfId="0" applyFont="1" applyFill="1" applyBorder="1"/>
    <xf numFmtId="0" fontId="3" fillId="2" borderId="46" xfId="0" applyFont="1" applyFill="1" applyBorder="1"/>
    <xf numFmtId="0" fontId="0" fillId="0" borderId="0" xfId="0"/>
    <xf numFmtId="0" fontId="3" fillId="0" borderId="0" xfId="0" applyFont="1"/>
    <xf numFmtId="0" fontId="0" fillId="0" borderId="0" xfId="0" applyBorder="1"/>
    <xf numFmtId="49" fontId="3" fillId="0" borderId="0" xfId="0" applyNumberFormat="1" applyFont="1"/>
    <xf numFmtId="0" fontId="0" fillId="0" borderId="0" xfId="0"/>
    <xf numFmtId="0" fontId="3" fillId="0" borderId="0" xfId="0" applyFont="1"/>
    <xf numFmtId="0" fontId="0" fillId="0" borderId="0" xfId="0" applyBorder="1"/>
    <xf numFmtId="0" fontId="4" fillId="0" borderId="0" xfId="0" applyFont="1" applyBorder="1"/>
    <xf numFmtId="0" fontId="3" fillId="0" borderId="0" xfId="0" applyFont="1" applyFill="1" applyBorder="1"/>
    <xf numFmtId="0" fontId="32" fillId="0" borderId="62" xfId="0" applyFont="1" applyBorder="1"/>
    <xf numFmtId="0" fontId="32" fillId="0" borderId="70" xfId="0" applyFont="1" applyBorder="1"/>
    <xf numFmtId="0" fontId="0" fillId="0" borderId="0" xfId="0"/>
    <xf numFmtId="0" fontId="0" fillId="0" borderId="20" xfId="0" applyBorder="1"/>
    <xf numFmtId="0" fontId="0" fillId="13" borderId="88" xfId="0" applyFill="1" applyBorder="1"/>
    <xf numFmtId="0" fontId="0" fillId="13" borderId="89" xfId="0" applyFill="1" applyBorder="1"/>
    <xf numFmtId="0" fontId="11" fillId="0" borderId="0" xfId="0" applyFont="1"/>
    <xf numFmtId="0" fontId="37" fillId="0" borderId="0" xfId="0" applyFont="1" applyAlignment="1">
      <alignment vertical="center"/>
    </xf>
    <xf numFmtId="0" fontId="0" fillId="0" borderId="0" xfId="0"/>
    <xf numFmtId="0" fontId="3" fillId="0" borderId="0" xfId="0" applyFont="1"/>
    <xf numFmtId="0" fontId="0" fillId="0" borderId="0" xfId="0" applyBorder="1"/>
    <xf numFmtId="49" fontId="3" fillId="0" borderId="0" xfId="70" applyNumberFormat="1" applyFont="1"/>
    <xf numFmtId="0" fontId="38" fillId="0" borderId="0" xfId="70" applyFont="1" applyAlignment="1">
      <alignment vertical="center"/>
    </xf>
    <xf numFmtId="43" fontId="0" fillId="0" borderId="0" xfId="1" applyNumberFormat="1" applyFont="1"/>
    <xf numFmtId="164" fontId="10" fillId="0" borderId="9" xfId="1" applyNumberFormat="1" applyFont="1" applyBorder="1"/>
    <xf numFmtId="164" fontId="0" fillId="0" borderId="0" xfId="1" applyNumberFormat="1" applyFont="1" applyBorder="1"/>
    <xf numFmtId="43" fontId="10" fillId="0" borderId="9" xfId="1" applyNumberFormat="1" applyFont="1" applyBorder="1"/>
    <xf numFmtId="43" fontId="10" fillId="0" borderId="4" xfId="1" applyNumberFormat="1" applyFont="1" applyBorder="1"/>
    <xf numFmtId="0" fontId="0" fillId="0" borderId="0" xfId="0"/>
    <xf numFmtId="49" fontId="3" fillId="0" borderId="0" xfId="78" applyNumberFormat="1" applyFont="1"/>
    <xf numFmtId="0" fontId="38" fillId="0" borderId="0" xfId="78" applyFont="1" applyAlignment="1">
      <alignment vertical="center"/>
    </xf>
    <xf numFmtId="0" fontId="2" fillId="0" borderId="0" xfId="78" applyFont="1"/>
    <xf numFmtId="0" fontId="36" fillId="0" borderId="0" xfId="78" applyFont="1" applyAlignment="1">
      <alignment vertical="center"/>
    </xf>
    <xf numFmtId="0" fontId="2" fillId="0" borderId="4" xfId="78" applyFont="1" applyBorder="1" applyAlignment="1"/>
    <xf numFmtId="0" fontId="0" fillId="0" borderId="0" xfId="0"/>
    <xf numFmtId="0" fontId="0" fillId="0" borderId="4" xfId="0" applyBorder="1"/>
    <xf numFmtId="0" fontId="0" fillId="0" borderId="5" xfId="0" applyBorder="1"/>
    <xf numFmtId="0" fontId="0" fillId="0" borderId="0" xfId="0" applyBorder="1"/>
    <xf numFmtId="164" fontId="0" fillId="0" borderId="4" xfId="1" applyNumberFormat="1" applyFont="1" applyBorder="1"/>
    <xf numFmtId="0" fontId="0" fillId="2" borderId="19" xfId="0" applyFill="1" applyBorder="1"/>
    <xf numFmtId="0" fontId="0" fillId="2" borderId="4" xfId="0" applyFill="1" applyBorder="1"/>
    <xf numFmtId="0" fontId="0" fillId="2" borderId="5" xfId="0" applyFill="1" applyBorder="1"/>
    <xf numFmtId="0" fontId="0" fillId="2" borderId="6" xfId="0" applyFill="1" applyBorder="1"/>
    <xf numFmtId="0" fontId="0" fillId="2" borderId="49" xfId="0" applyFill="1" applyBorder="1"/>
    <xf numFmtId="164" fontId="0" fillId="0" borderId="63" xfId="1" applyNumberFormat="1" applyFont="1" applyBorder="1"/>
    <xf numFmtId="164" fontId="0" fillId="0" borderId="0" xfId="1" applyNumberFormat="1" applyFont="1"/>
    <xf numFmtId="0" fontId="0" fillId="0" borderId="62" xfId="0" applyBorder="1"/>
    <xf numFmtId="0" fontId="0" fillId="12" borderId="49" xfId="0" applyFill="1" applyBorder="1"/>
    <xf numFmtId="9" fontId="3" fillId="0" borderId="91" xfId="14" applyFont="1" applyBorder="1" applyAlignment="1">
      <alignment horizontal="center" vertical="top"/>
    </xf>
    <xf numFmtId="164" fontId="8" fillId="2" borderId="4" xfId="1" applyNumberFormat="1" applyFont="1" applyFill="1" applyBorder="1"/>
    <xf numFmtId="164" fontId="8" fillId="0" borderId="4" xfId="1" applyNumberFormat="1" applyFont="1" applyBorder="1"/>
    <xf numFmtId="164" fontId="8" fillId="0" borderId="17" xfId="1" applyNumberFormat="1" applyFont="1" applyBorder="1"/>
    <xf numFmtId="0" fontId="2" fillId="0" borderId="4" xfId="78" applyFont="1" applyBorder="1" applyAlignment="1"/>
    <xf numFmtId="0" fontId="0" fillId="13" borderId="92" xfId="0" applyFill="1" applyBorder="1"/>
    <xf numFmtId="164" fontId="2" fillId="13" borderId="68" xfId="1" applyNumberFormat="1" applyFont="1" applyFill="1" applyBorder="1"/>
    <xf numFmtId="164" fontId="2" fillId="13" borderId="69" xfId="1" applyNumberFormat="1" applyFont="1" applyFill="1" applyBorder="1"/>
    <xf numFmtId="0" fontId="1" fillId="0" borderId="93" xfId="0" applyFont="1" applyBorder="1"/>
    <xf numFmtId="0" fontId="3" fillId="0" borderId="94" xfId="0" applyFont="1" applyBorder="1"/>
    <xf numFmtId="0" fontId="0" fillId="0" borderId="74" xfId="0" applyBorder="1" applyAlignment="1">
      <alignment horizontal="center"/>
    </xf>
    <xf numFmtId="164" fontId="0" fillId="0" borderId="74" xfId="1" applyNumberFormat="1" applyFont="1" applyBorder="1"/>
    <xf numFmtId="164" fontId="0" fillId="0" borderId="95" xfId="1" applyNumberFormat="1" applyFont="1" applyBorder="1"/>
    <xf numFmtId="164" fontId="0" fillId="0" borderId="96" xfId="1" applyNumberFormat="1" applyFont="1" applyBorder="1"/>
    <xf numFmtId="0" fontId="1" fillId="0" borderId="97" xfId="0" applyFont="1" applyBorder="1"/>
    <xf numFmtId="0" fontId="3" fillId="0" borderId="98" xfId="0" applyFont="1" applyBorder="1"/>
    <xf numFmtId="164" fontId="0" fillId="0" borderId="65" xfId="1" applyNumberFormat="1" applyFont="1" applyBorder="1"/>
    <xf numFmtId="164" fontId="0" fillId="0" borderId="99" xfId="1" applyNumberFormat="1" applyFont="1" applyBorder="1"/>
    <xf numFmtId="0" fontId="0" fillId="13" borderId="100" xfId="0" applyFill="1" applyBorder="1"/>
    <xf numFmtId="0" fontId="0" fillId="13" borderId="59" xfId="0" applyFill="1" applyBorder="1"/>
    <xf numFmtId="0" fontId="0" fillId="13" borderId="59" xfId="0" applyFill="1" applyBorder="1" applyAlignment="1">
      <alignment horizontal="center"/>
    </xf>
    <xf numFmtId="164" fontId="2" fillId="13" borderId="59" xfId="1" applyNumberFormat="1" applyFont="1" applyFill="1" applyBorder="1"/>
    <xf numFmtId="164" fontId="2" fillId="13" borderId="77" xfId="1" applyNumberFormat="1" applyFont="1" applyFill="1" applyBorder="1"/>
    <xf numFmtId="164" fontId="0" fillId="13" borderId="89" xfId="1" applyNumberFormat="1" applyFont="1" applyFill="1" applyBorder="1"/>
    <xf numFmtId="164" fontId="0" fillId="13" borderId="90" xfId="1" applyNumberFormat="1" applyFont="1" applyFill="1" applyBorder="1"/>
    <xf numFmtId="0" fontId="2" fillId="0" borderId="0" xfId="78"/>
    <xf numFmtId="0" fontId="3" fillId="0" borderId="0" xfId="78" applyFont="1"/>
    <xf numFmtId="0" fontId="7" fillId="0" borderId="0" xfId="78" applyFont="1"/>
    <xf numFmtId="164" fontId="24" fillId="11" borderId="3" xfId="1" applyNumberFormat="1" applyFont="1" applyFill="1" applyBorder="1"/>
    <xf numFmtId="164" fontId="24" fillId="11" borderId="58" xfId="1" applyNumberFormat="1" applyFont="1" applyFill="1" applyBorder="1"/>
    <xf numFmtId="164" fontId="24" fillId="11" borderId="57" xfId="1" applyNumberFormat="1" applyFont="1" applyFill="1" applyBorder="1"/>
    <xf numFmtId="164" fontId="24" fillId="11" borderId="46" xfId="1" applyNumberFormat="1" applyFont="1" applyFill="1" applyBorder="1"/>
    <xf numFmtId="164" fontId="0" fillId="0" borderId="79" xfId="1" applyNumberFormat="1" applyFont="1" applyBorder="1"/>
    <xf numFmtId="164" fontId="0" fillId="0" borderId="80" xfId="1" applyNumberFormat="1" applyFont="1" applyBorder="1"/>
    <xf numFmtId="164" fontId="0" fillId="0" borderId="101" xfId="1" applyNumberFormat="1" applyFont="1" applyBorder="1"/>
    <xf numFmtId="164" fontId="0" fillId="0" borderId="58" xfId="1" applyNumberFormat="1" applyFont="1" applyBorder="1"/>
    <xf numFmtId="164" fontId="0" fillId="0" borderId="57" xfId="1" applyNumberFormat="1" applyFont="1" applyBorder="1"/>
    <xf numFmtId="164" fontId="0" fillId="0" borderId="46" xfId="1" applyNumberFormat="1" applyFont="1" applyBorder="1"/>
    <xf numFmtId="0" fontId="0" fillId="11" borderId="46" xfId="0" applyFill="1" applyBorder="1"/>
    <xf numFmtId="0" fontId="0" fillId="11" borderId="102" xfId="0" applyFill="1" applyBorder="1"/>
    <xf numFmtId="164" fontId="0" fillId="0" borderId="79" xfId="1" applyNumberFormat="1" applyFont="1" applyFill="1" applyBorder="1"/>
    <xf numFmtId="164" fontId="0" fillId="0" borderId="28" xfId="1" applyNumberFormat="1" applyFont="1" applyBorder="1"/>
    <xf numFmtId="164" fontId="0" fillId="0" borderId="103" xfId="1" applyNumberFormat="1" applyFont="1" applyBorder="1"/>
    <xf numFmtId="43" fontId="0" fillId="0" borderId="31" xfId="1" applyFont="1" applyBorder="1"/>
    <xf numFmtId="43" fontId="0" fillId="0" borderId="104" xfId="1" applyFont="1" applyBorder="1"/>
    <xf numFmtId="0" fontId="2" fillId="0" borderId="4" xfId="0" applyFont="1" applyBorder="1" applyAlignment="1"/>
    <xf numFmtId="9" fontId="3" fillId="0" borderId="48" xfId="14" applyFont="1" applyBorder="1" applyAlignment="1">
      <alignment horizontal="center" vertical="top"/>
    </xf>
    <xf numFmtId="9" fontId="3" fillId="0" borderId="106" xfId="14" applyFont="1" applyBorder="1" applyAlignment="1">
      <alignment horizontal="center" vertical="top"/>
    </xf>
    <xf numFmtId="4" fontId="9" fillId="0" borderId="22" xfId="0" applyNumberFormat="1" applyFont="1" applyBorder="1" applyAlignment="1"/>
    <xf numFmtId="9" fontId="3" fillId="0" borderId="105" xfId="14" applyFont="1" applyBorder="1" applyAlignment="1">
      <alignment horizontal="center" vertical="top"/>
    </xf>
    <xf numFmtId="0" fontId="2" fillId="0" borderId="14" xfId="0" applyFont="1" applyBorder="1"/>
    <xf numFmtId="164" fontId="0" fillId="0" borderId="4" xfId="0" applyNumberFormat="1" applyBorder="1"/>
    <xf numFmtId="164" fontId="0" fillId="0" borderId="17" xfId="0" applyNumberFormat="1" applyBorder="1"/>
    <xf numFmtId="164" fontId="4" fillId="11" borderId="4" xfId="1" applyNumberFormat="1" applyFont="1" applyFill="1" applyBorder="1" applyAlignment="1"/>
    <xf numFmtId="4" fontId="9" fillId="0" borderId="24" xfId="0" applyNumberFormat="1" applyFont="1" applyBorder="1" applyAlignment="1"/>
    <xf numFmtId="0" fontId="2" fillId="0" borderId="0" xfId="0" applyFont="1"/>
    <xf numFmtId="0" fontId="3" fillId="0" borderId="6" xfId="0" applyFont="1" applyBorder="1" applyAlignment="1">
      <alignment horizontal="right"/>
    </xf>
    <xf numFmtId="9" fontId="3" fillId="0" borderId="79" xfId="14" applyFont="1" applyBorder="1"/>
    <xf numFmtId="43" fontId="3" fillId="0" borderId="79" xfId="0" applyNumberFormat="1" applyFont="1" applyBorder="1" applyAlignment="1">
      <alignment horizontal="center"/>
    </xf>
    <xf numFmtId="9" fontId="0" fillId="0" borderId="28" xfId="1" applyNumberFormat="1" applyFont="1" applyBorder="1"/>
    <xf numFmtId="9" fontId="3" fillId="0" borderId="49" xfId="14" applyFont="1" applyBorder="1"/>
    <xf numFmtId="0" fontId="0" fillId="0" borderId="59" xfId="0" applyBorder="1" applyAlignment="1">
      <alignment horizontal="center"/>
    </xf>
    <xf numFmtId="9" fontId="0" fillId="0" borderId="109" xfId="14" applyFont="1" applyBorder="1"/>
    <xf numFmtId="0" fontId="2" fillId="0" borderId="7" xfId="1" applyNumberFormat="1" applyFont="1" applyBorder="1" applyAlignment="1">
      <alignment horizontal="center"/>
    </xf>
    <xf numFmtId="43" fontId="3" fillId="0" borderId="4" xfId="1" applyFont="1" applyBorder="1" applyAlignment="1"/>
    <xf numFmtId="0" fontId="13" fillId="0" borderId="59" xfId="0" applyFont="1" applyBorder="1"/>
    <xf numFmtId="164" fontId="5" fillId="0" borderId="59" xfId="1" applyNumberFormat="1" applyFont="1" applyBorder="1" applyAlignment="1">
      <alignment horizontal="right"/>
    </xf>
    <xf numFmtId="0" fontId="2" fillId="0" borderId="4" xfId="12" applyFont="1" applyFill="1" applyBorder="1" applyAlignment="1"/>
    <xf numFmtId="0" fontId="2" fillId="0" borderId="4" xfId="12" applyFont="1" applyBorder="1" applyAlignment="1"/>
    <xf numFmtId="43" fontId="2" fillId="2" borderId="4" xfId="1" applyFont="1" applyFill="1" applyBorder="1" applyAlignment="1"/>
    <xf numFmtId="164" fontId="2" fillId="2" borderId="4" xfId="1" applyNumberFormat="1" applyFont="1" applyFill="1" applyBorder="1" applyAlignment="1"/>
    <xf numFmtId="0" fontId="2" fillId="0" borderId="4" xfId="78" applyFont="1" applyBorder="1" applyAlignment="1"/>
    <xf numFmtId="43" fontId="2" fillId="2" borderId="4" xfId="1" applyFont="1" applyFill="1" applyBorder="1" applyAlignment="1"/>
    <xf numFmtId="0" fontId="2" fillId="0" borderId="4" xfId="78" applyFont="1" applyBorder="1" applyAlignment="1"/>
    <xf numFmtId="43" fontId="2" fillId="2" borderId="4" xfId="1" applyFont="1" applyFill="1" applyBorder="1" applyAlignment="1"/>
    <xf numFmtId="164" fontId="2" fillId="2" borderId="4" xfId="1" applyNumberFormat="1" applyFont="1" applyFill="1" applyBorder="1" applyAlignment="1"/>
    <xf numFmtId="43" fontId="2" fillId="2" borderId="4" xfId="72" applyFont="1" applyFill="1" applyBorder="1" applyAlignment="1"/>
    <xf numFmtId="164" fontId="2" fillId="2" borderId="4" xfId="72" applyNumberFormat="1" applyFont="1" applyFill="1" applyBorder="1" applyAlignment="1"/>
    <xf numFmtId="0" fontId="2" fillId="0" borderId="4" xfId="78" applyFont="1" applyBorder="1" applyAlignment="1"/>
    <xf numFmtId="0" fontId="0" fillId="0" borderId="0" xfId="0"/>
    <xf numFmtId="0" fontId="2" fillId="0" borderId="4" xfId="0" applyFont="1" applyBorder="1" applyAlignment="1"/>
    <xf numFmtId="0" fontId="0" fillId="0" borderId="0" xfId="0" applyAlignment="1">
      <alignment horizontal="center"/>
    </xf>
    <xf numFmtId="164" fontId="0" fillId="0" borderId="15" xfId="1" applyNumberFormat="1" applyFont="1" applyBorder="1"/>
    <xf numFmtId="43" fontId="2" fillId="2" borderId="4" xfId="72" applyFont="1" applyFill="1" applyBorder="1" applyAlignment="1"/>
    <xf numFmtId="164" fontId="2" fillId="2" borderId="4" xfId="72" applyNumberFormat="1" applyFont="1" applyFill="1" applyBorder="1" applyAlignment="1"/>
    <xf numFmtId="0" fontId="2" fillId="0" borderId="4" xfId="78" applyFont="1" applyBorder="1" applyAlignment="1"/>
    <xf numFmtId="166" fontId="2" fillId="2" borderId="4" xfId="72" applyNumberFormat="1" applyFont="1" applyFill="1" applyBorder="1" applyAlignment="1"/>
    <xf numFmtId="0" fontId="2" fillId="0" borderId="4" xfId="78" applyFont="1" applyBorder="1" applyAlignment="1"/>
    <xf numFmtId="0" fontId="2" fillId="0" borderId="4" xfId="78" applyFont="1" applyBorder="1" applyAlignment="1"/>
    <xf numFmtId="164" fontId="2" fillId="0" borderId="49" xfId="1" applyNumberFormat="1" applyFont="1" applyBorder="1" applyAlignment="1"/>
    <xf numFmtId="43" fontId="2" fillId="2" borderId="4" xfId="72" applyFont="1" applyFill="1" applyBorder="1" applyAlignment="1"/>
    <xf numFmtId="0" fontId="2" fillId="0" borderId="4" xfId="78" applyFont="1" applyBorder="1" applyAlignment="1"/>
    <xf numFmtId="166" fontId="2" fillId="2" borderId="4" xfId="72" applyNumberFormat="1" applyFont="1" applyFill="1" applyBorder="1" applyAlignment="1"/>
    <xf numFmtId="0" fontId="2" fillId="0" borderId="4" xfId="78" applyFont="1" applyFill="1" applyBorder="1" applyAlignment="1"/>
    <xf numFmtId="0" fontId="7" fillId="0" borderId="0" xfId="0" applyFont="1" applyAlignment="1">
      <alignment horizontal="center"/>
    </xf>
    <xf numFmtId="0" fontId="3" fillId="0" borderId="3" xfId="0" applyFont="1" applyBorder="1" applyAlignment="1">
      <alignment horizontal="center" wrapText="1"/>
    </xf>
    <xf numFmtId="0" fontId="5" fillId="15" borderId="19" xfId="0" applyFont="1" applyFill="1" applyBorder="1" applyAlignment="1">
      <alignment horizontal="center"/>
    </xf>
    <xf numFmtId="0" fontId="5" fillId="15" borderId="3" xfId="0" applyFont="1" applyFill="1" applyBorder="1" applyAlignment="1">
      <alignment horizontal="center" wrapText="1"/>
    </xf>
    <xf numFmtId="0" fontId="5" fillId="15" borderId="58" xfId="0" applyFont="1" applyFill="1" applyBorder="1" applyAlignment="1">
      <alignment horizontal="center"/>
    </xf>
    <xf numFmtId="0" fontId="5" fillId="10" borderId="58" xfId="0" applyFont="1" applyFill="1" applyBorder="1" applyAlignment="1">
      <alignment horizontal="center" wrapText="1"/>
    </xf>
    <xf numFmtId="0" fontId="26" fillId="0" borderId="14" xfId="0" applyFont="1" applyBorder="1" applyAlignment="1">
      <alignment horizontal="center"/>
    </xf>
    <xf numFmtId="0" fontId="26" fillId="0" borderId="4" xfId="78" applyFont="1" applyBorder="1" applyAlignment="1"/>
    <xf numFmtId="43" fontId="26" fillId="2" borderId="4" xfId="72" applyFont="1" applyFill="1" applyBorder="1" applyAlignment="1"/>
    <xf numFmtId="164" fontId="26" fillId="2" borderId="4" xfId="72" applyNumberFormat="1" applyFont="1" applyFill="1" applyBorder="1" applyAlignment="1"/>
    <xf numFmtId="43" fontId="26" fillId="0" borderId="4" xfId="3" applyFont="1" applyBorder="1" applyAlignment="1"/>
    <xf numFmtId="164" fontId="2" fillId="0" borderId="4" xfId="3" applyNumberFormat="1" applyFont="1" applyBorder="1" applyAlignment="1"/>
    <xf numFmtId="164" fontId="2" fillId="0" borderId="49" xfId="3" applyNumberFormat="1" applyFont="1" applyBorder="1" applyAlignment="1"/>
    <xf numFmtId="49" fontId="0" fillId="0" borderId="0" xfId="0" applyNumberFormat="1"/>
    <xf numFmtId="49" fontId="4" fillId="0" borderId="0" xfId="0" applyNumberFormat="1" applyFont="1" applyBorder="1" applyAlignment="1"/>
    <xf numFmtId="49" fontId="3" fillId="0" borderId="0" xfId="0" applyNumberFormat="1" applyFont="1" applyBorder="1" applyAlignment="1"/>
    <xf numFmtId="49" fontId="0" fillId="0" borderId="0" xfId="0" applyNumberFormat="1" applyFill="1" applyBorder="1"/>
    <xf numFmtId="49" fontId="0" fillId="0" borderId="0" xfId="0" applyNumberFormat="1" applyBorder="1" applyProtection="1"/>
    <xf numFmtId="49" fontId="26" fillId="0" borderId="0" xfId="0" applyNumberFormat="1" applyFont="1"/>
    <xf numFmtId="49" fontId="0" fillId="0" borderId="0" xfId="0" quotePrefix="1" applyNumberFormat="1"/>
    <xf numFmtId="49" fontId="0" fillId="0" borderId="0" xfId="0" applyNumberFormat="1" applyBorder="1"/>
    <xf numFmtId="49" fontId="26" fillId="0" borderId="0" xfId="0" applyNumberFormat="1" applyFont="1" applyFill="1" applyBorder="1"/>
    <xf numFmtId="49" fontId="0" fillId="0" borderId="0" xfId="0" applyNumberFormat="1" applyBorder="1" applyAlignment="1" applyProtection="1">
      <alignment wrapText="1"/>
    </xf>
    <xf numFmtId="49" fontId="0" fillId="0" borderId="0" xfId="0" applyNumberFormat="1" applyBorder="1" applyAlignment="1" applyProtection="1">
      <alignment horizontal="center" wrapText="1"/>
    </xf>
    <xf numFmtId="49" fontId="0" fillId="0" borderId="0" xfId="0" applyNumberFormat="1" applyBorder="1" applyAlignment="1" applyProtection="1">
      <alignment horizontal="center"/>
    </xf>
    <xf numFmtId="49" fontId="2" fillId="0" borderId="0" xfId="0" applyNumberFormat="1" applyFont="1"/>
    <xf numFmtId="0" fontId="5" fillId="0" borderId="3" xfId="0" applyFont="1" applyBorder="1" applyAlignment="1">
      <alignment horizontal="center" wrapText="1"/>
    </xf>
    <xf numFmtId="164" fontId="5" fillId="3" borderId="7" xfId="1" applyNumberFormat="1" applyFont="1" applyFill="1" applyBorder="1" applyAlignment="1">
      <alignment horizontal="center" wrapText="1"/>
    </xf>
    <xf numFmtId="0" fontId="0" fillId="0" borderId="0" xfId="0" applyAlignment="1">
      <alignment wrapText="1"/>
    </xf>
    <xf numFmtId="9" fontId="13" fillId="0" borderId="3" xfId="14" applyFont="1" applyBorder="1" applyAlignment="1">
      <alignment horizontal="center" wrapText="1"/>
    </xf>
    <xf numFmtId="164" fontId="4" fillId="0" borderId="4" xfId="1" applyNumberFormat="1" applyFont="1" applyBorder="1" applyAlignment="1">
      <alignment wrapText="1"/>
    </xf>
    <xf numFmtId="0" fontId="4" fillId="0" borderId="20" xfId="0" applyFont="1" applyBorder="1" applyAlignment="1">
      <alignment wrapText="1"/>
    </xf>
    <xf numFmtId="0" fontId="4" fillId="0" borderId="0" xfId="0" applyFont="1" applyBorder="1" applyAlignment="1">
      <alignment wrapText="1"/>
    </xf>
    <xf numFmtId="164" fontId="4" fillId="0" borderId="0" xfId="1" applyNumberFormat="1" applyFont="1" applyBorder="1" applyAlignment="1">
      <alignment wrapText="1"/>
    </xf>
    <xf numFmtId="43" fontId="3" fillId="0" borderId="32" xfId="1" applyNumberFormat="1" applyFont="1" applyBorder="1" applyAlignment="1">
      <alignment wrapText="1"/>
    </xf>
    <xf numFmtId="0" fontId="5" fillId="0" borderId="58" xfId="0" applyFont="1" applyBorder="1" applyAlignment="1">
      <alignment horizontal="center" wrapText="1"/>
    </xf>
    <xf numFmtId="164" fontId="4" fillId="0" borderId="49" xfId="3" applyNumberFormat="1" applyFont="1" applyBorder="1" applyAlignment="1">
      <alignment wrapText="1"/>
    </xf>
    <xf numFmtId="164" fontId="4" fillId="0" borderId="4" xfId="3" applyNumberFormat="1" applyFont="1" applyBorder="1" applyAlignment="1">
      <alignment wrapText="1"/>
    </xf>
    <xf numFmtId="0" fontId="4" fillId="0" borderId="5" xfId="0" applyFont="1" applyBorder="1" applyAlignment="1">
      <alignment wrapText="1"/>
    </xf>
    <xf numFmtId="164" fontId="4" fillId="0" borderId="5" xfId="3" applyNumberFormat="1" applyFont="1" applyBorder="1" applyAlignment="1">
      <alignment wrapText="1"/>
    </xf>
    <xf numFmtId="0" fontId="9" fillId="0" borderId="0" xfId="12" applyFont="1" applyBorder="1" applyAlignment="1">
      <alignment horizontal="center" wrapText="1"/>
    </xf>
    <xf numFmtId="164" fontId="4" fillId="2" borderId="4" xfId="1" applyNumberFormat="1" applyFont="1" applyFill="1" applyBorder="1" applyAlignment="1">
      <alignment wrapText="1"/>
    </xf>
    <xf numFmtId="164" fontId="4" fillId="0" borderId="6" xfId="1" applyNumberFormat="1" applyFont="1" applyBorder="1" applyAlignment="1">
      <alignment horizontal="center" wrapText="1"/>
    </xf>
    <xf numFmtId="164" fontId="4" fillId="0" borderId="6" xfId="1" applyNumberFormat="1" applyFont="1" applyBorder="1" applyAlignment="1">
      <alignment wrapText="1"/>
    </xf>
    <xf numFmtId="164" fontId="4" fillId="0" borderId="5" xfId="1" applyNumberFormat="1" applyFont="1" applyBorder="1" applyAlignment="1">
      <alignment wrapText="1"/>
    </xf>
    <xf numFmtId="0" fontId="0" fillId="0" borderId="0" xfId="0" applyBorder="1" applyAlignment="1">
      <alignment wrapText="1"/>
    </xf>
    <xf numFmtId="0" fontId="5" fillId="0" borderId="39" xfId="0" applyFont="1" applyBorder="1" applyAlignment="1">
      <alignment horizontal="center" wrapText="1"/>
    </xf>
    <xf numFmtId="0" fontId="5" fillId="0" borderId="44" xfId="0" applyFont="1" applyBorder="1" applyAlignment="1">
      <alignment horizontal="center" wrapText="1"/>
    </xf>
    <xf numFmtId="43" fontId="3" fillId="0" borderId="29" xfId="1" applyNumberFormat="1" applyFont="1" applyBorder="1" applyAlignment="1">
      <alignment wrapText="1"/>
    </xf>
    <xf numFmtId="43" fontId="3" fillId="0" borderId="79" xfId="0" applyNumberFormat="1" applyFont="1" applyBorder="1" applyAlignment="1">
      <alignment wrapText="1"/>
    </xf>
    <xf numFmtId="43" fontId="3" fillId="0" borderId="0" xfId="0" applyNumberFormat="1" applyFont="1" applyBorder="1" applyAlignment="1">
      <alignment wrapText="1"/>
    </xf>
    <xf numFmtId="9" fontId="13" fillId="2" borderId="3" xfId="14" applyFont="1" applyFill="1" applyBorder="1" applyAlignment="1">
      <alignment horizontal="center" wrapText="1"/>
    </xf>
    <xf numFmtId="164" fontId="4" fillId="0" borderId="4" xfId="1" applyNumberFormat="1" applyFont="1" applyBorder="1" applyAlignment="1">
      <alignment horizontal="right" wrapText="1"/>
    </xf>
    <xf numFmtId="164" fontId="5" fillId="3" borderId="39" xfId="1" applyNumberFormat="1" applyFont="1" applyFill="1" applyBorder="1" applyAlignment="1">
      <alignment horizontal="center" wrapText="1"/>
    </xf>
    <xf numFmtId="0" fontId="5" fillId="3" borderId="44" xfId="0" applyFont="1" applyFill="1" applyBorder="1" applyAlignment="1">
      <alignment horizontal="center" wrapText="1"/>
    </xf>
    <xf numFmtId="0" fontId="5" fillId="9" borderId="58" xfId="0" applyFont="1" applyFill="1" applyBorder="1" applyAlignment="1">
      <alignment horizontal="center" wrapText="1"/>
    </xf>
    <xf numFmtId="9" fontId="13" fillId="0" borderId="58" xfId="14" applyFont="1" applyBorder="1" applyAlignment="1">
      <alignment horizontal="center" wrapText="1"/>
    </xf>
    <xf numFmtId="164" fontId="4" fillId="0" borderId="49" xfId="1" applyNumberFormat="1" applyFont="1" applyBorder="1" applyAlignment="1">
      <alignment wrapText="1"/>
    </xf>
    <xf numFmtId="164" fontId="26" fillId="0" borderId="49" xfId="3" applyNumberFormat="1" applyFont="1" applyBorder="1" applyAlignment="1">
      <alignment wrapText="1"/>
    </xf>
    <xf numFmtId="164" fontId="4" fillId="0" borderId="5" xfId="1" applyNumberFormat="1" applyFont="1" applyBorder="1" applyAlignment="1">
      <alignment horizontal="center" wrapText="1"/>
    </xf>
    <xf numFmtId="0" fontId="5" fillId="9" borderId="39" xfId="0" applyFont="1" applyFill="1" applyBorder="1" applyAlignment="1">
      <alignment horizontal="center" wrapText="1"/>
    </xf>
    <xf numFmtId="0" fontId="5" fillId="9" borderId="44" xfId="0" applyFont="1" applyFill="1" applyBorder="1" applyAlignment="1">
      <alignment horizontal="center" wrapText="1"/>
    </xf>
    <xf numFmtId="164" fontId="0" fillId="0" borderId="0" xfId="0" applyNumberFormat="1"/>
    <xf numFmtId="0" fontId="5" fillId="10" borderId="19" xfId="0" applyFont="1" applyFill="1" applyBorder="1" applyAlignment="1">
      <alignment horizontal="center" wrapText="1"/>
    </xf>
    <xf numFmtId="43" fontId="0" fillId="0" borderId="0" xfId="0" applyNumberFormat="1"/>
    <xf numFmtId="0" fontId="26" fillId="2" borderId="4" xfId="0" applyFont="1" applyFill="1" applyBorder="1"/>
    <xf numFmtId="164" fontId="4" fillId="0" borderId="49" xfId="1" applyNumberFormat="1" applyFont="1" applyFill="1" applyBorder="1" applyAlignment="1">
      <alignment wrapText="1"/>
    </xf>
    <xf numFmtId="164" fontId="4" fillId="0" borderId="4" xfId="1" applyNumberFormat="1" applyFont="1" applyFill="1" applyBorder="1" applyAlignment="1">
      <alignment wrapText="1"/>
    </xf>
    <xf numFmtId="164" fontId="4" fillId="0" borderId="4" xfId="1" applyNumberFormat="1" applyFont="1" applyFill="1" applyBorder="1" applyAlignment="1"/>
    <xf numFmtId="164" fontId="4" fillId="0" borderId="4" xfId="3" applyNumberFormat="1" applyFont="1" applyFill="1" applyBorder="1" applyAlignment="1"/>
    <xf numFmtId="164" fontId="26" fillId="0" borderId="4" xfId="3" applyNumberFormat="1" applyFont="1" applyFill="1" applyBorder="1" applyAlignment="1"/>
    <xf numFmtId="164" fontId="4" fillId="0" borderId="49" xfId="3" applyNumberFormat="1" applyFont="1" applyFill="1" applyBorder="1" applyAlignment="1">
      <alignment wrapText="1"/>
    </xf>
    <xf numFmtId="164" fontId="26" fillId="0" borderId="49" xfId="3" applyNumberFormat="1" applyFont="1" applyFill="1" applyBorder="1" applyAlignment="1">
      <alignment wrapText="1"/>
    </xf>
    <xf numFmtId="164" fontId="4" fillId="0" borderId="49" xfId="3" applyNumberFormat="1" applyFont="1" applyFill="1" applyBorder="1" applyAlignment="1"/>
    <xf numFmtId="164" fontId="2" fillId="0" borderId="4" xfId="3" applyNumberFormat="1" applyFont="1" applyFill="1" applyBorder="1" applyAlignment="1"/>
    <xf numFmtId="164" fontId="2" fillId="0" borderId="49" xfId="3" applyNumberFormat="1" applyFont="1" applyFill="1" applyBorder="1" applyAlignment="1"/>
    <xf numFmtId="0" fontId="0" fillId="0" borderId="0" xfId="0" applyFill="1" applyAlignment="1">
      <alignment wrapText="1"/>
    </xf>
    <xf numFmtId="164" fontId="4" fillId="0" borderId="49" xfId="1" applyNumberFormat="1" applyFont="1" applyFill="1" applyBorder="1" applyAlignment="1"/>
    <xf numFmtId="0" fontId="2" fillId="0" borderId="4" xfId="0" applyFont="1" applyFill="1" applyBorder="1" applyAlignment="1"/>
    <xf numFmtId="164" fontId="2" fillId="0" borderId="49" xfId="3" applyNumberFormat="1" applyFont="1" applyFill="1" applyBorder="1" applyAlignment="1">
      <alignment wrapText="1"/>
    </xf>
    <xf numFmtId="4" fontId="26" fillId="0" borderId="0" xfId="0" applyNumberFormat="1" applyFont="1"/>
    <xf numFmtId="4" fontId="0" fillId="0" borderId="0" xfId="0" applyNumberFormat="1"/>
    <xf numFmtId="0" fontId="0" fillId="0" borderId="4" xfId="0" applyFill="1" applyBorder="1" applyAlignment="1">
      <alignment wrapText="1"/>
    </xf>
    <xf numFmtId="0" fontId="7" fillId="0" borderId="0" xfId="0" applyFont="1" applyAlignment="1">
      <alignment horizontal="center"/>
    </xf>
    <xf numFmtId="0" fontId="5" fillId="9" borderId="7" xfId="0" applyFont="1" applyFill="1" applyBorder="1" applyAlignment="1">
      <alignment horizontal="center"/>
    </xf>
    <xf numFmtId="0" fontId="5" fillId="12" borderId="19" xfId="0" applyFont="1" applyFill="1" applyBorder="1" applyAlignment="1">
      <alignment horizontal="center" wrapText="1"/>
    </xf>
    <xf numFmtId="0" fontId="5" fillId="12" borderId="3" xfId="0" applyFont="1" applyFill="1" applyBorder="1" applyAlignment="1">
      <alignment horizontal="center" wrapText="1"/>
    </xf>
    <xf numFmtId="0" fontId="5" fillId="15" borderId="58" xfId="0" applyFont="1" applyFill="1" applyBorder="1" applyAlignment="1">
      <alignment horizontal="center" wrapText="1"/>
    </xf>
    <xf numFmtId="43" fontId="10" fillId="0" borderId="36" xfId="1" applyFont="1" applyBorder="1" applyAlignment="1">
      <alignment horizontal="center"/>
    </xf>
    <xf numFmtId="0" fontId="5" fillId="9" borderId="110" xfId="0" applyFont="1" applyFill="1" applyBorder="1" applyAlignment="1">
      <alignment horizontal="center"/>
    </xf>
    <xf numFmtId="43" fontId="4" fillId="0" borderId="41" xfId="1" applyFont="1" applyBorder="1" applyAlignment="1">
      <alignment horizontal="center"/>
    </xf>
    <xf numFmtId="0" fontId="5" fillId="9" borderId="111" xfId="0" applyFont="1" applyFill="1" applyBorder="1" applyAlignment="1">
      <alignment horizontal="center"/>
    </xf>
    <xf numFmtId="0" fontId="5" fillId="10" borderId="111" xfId="0" applyFont="1" applyFill="1" applyBorder="1" applyAlignment="1">
      <alignment horizontal="center"/>
    </xf>
    <xf numFmtId="0" fontId="5" fillId="12" borderId="19" xfId="0" applyFont="1" applyFill="1" applyBorder="1" applyAlignment="1">
      <alignment horizontal="center"/>
    </xf>
    <xf numFmtId="0" fontId="5" fillId="12" borderId="58" xfId="0" applyFont="1" applyFill="1" applyBorder="1" applyAlignment="1">
      <alignment horizontal="center"/>
    </xf>
    <xf numFmtId="0" fontId="5" fillId="12" borderId="110" xfId="0" applyFont="1" applyFill="1" applyBorder="1" applyAlignment="1">
      <alignment horizontal="center"/>
    </xf>
    <xf numFmtId="0" fontId="5" fillId="12" borderId="111" xfId="0" applyFont="1" applyFill="1" applyBorder="1" applyAlignment="1">
      <alignment horizontal="center"/>
    </xf>
    <xf numFmtId="0" fontId="2" fillId="0" borderId="14" xfId="0" applyFont="1" applyBorder="1" applyAlignment="1">
      <alignment horizontal="center"/>
    </xf>
    <xf numFmtId="43" fontId="2" fillId="2" borderId="4" xfId="3" applyFont="1" applyFill="1" applyBorder="1" applyAlignment="1"/>
    <xf numFmtId="10" fontId="2" fillId="2" borderId="4" xfId="16" applyNumberFormat="1" applyFont="1" applyFill="1" applyBorder="1" applyAlignment="1"/>
    <xf numFmtId="43" fontId="2" fillId="0" borderId="4" xfId="3" applyFont="1" applyBorder="1" applyAlignment="1">
      <alignment horizontal="center"/>
    </xf>
    <xf numFmtId="43" fontId="2" fillId="0" borderId="4" xfId="3" applyFont="1" applyBorder="1" applyAlignment="1"/>
    <xf numFmtId="0" fontId="0" fillId="0" borderId="6" xfId="0" applyBorder="1"/>
    <xf numFmtId="0" fontId="2" fillId="0" borderId="4" xfId="0" applyFont="1" applyBorder="1" applyAlignment="1"/>
    <xf numFmtId="0" fontId="2" fillId="0" borderId="14" xfId="0" applyFont="1" applyBorder="1" applyAlignment="1">
      <alignment horizontal="center"/>
    </xf>
    <xf numFmtId="0" fontId="7" fillId="0" borderId="0" xfId="0" applyFont="1" applyAlignment="1">
      <alignment horizontal="center"/>
    </xf>
    <xf numFmtId="0" fontId="3" fillId="0" borderId="3" xfId="0" applyFont="1" applyBorder="1" applyAlignment="1">
      <alignment horizontal="center" wrapText="1"/>
    </xf>
    <xf numFmtId="0" fontId="3" fillId="0" borderId="6" xfId="0" applyFont="1" applyBorder="1" applyAlignment="1">
      <alignment horizontal="right"/>
    </xf>
    <xf numFmtId="164" fontId="4" fillId="0" borderId="49" xfId="1" applyNumberFormat="1" applyFont="1" applyBorder="1" applyAlignment="1">
      <alignment horizontal="center"/>
    </xf>
    <xf numFmtId="9" fontId="3" fillId="0" borderId="80" xfId="14" applyFont="1" applyBorder="1"/>
    <xf numFmtId="0" fontId="5" fillId="13" borderId="19" xfId="0" applyFont="1" applyFill="1" applyBorder="1" applyAlignment="1">
      <alignment horizontal="center" wrapText="1"/>
    </xf>
    <xf numFmtId="0" fontId="5" fillId="13" borderId="58" xfId="0" applyFont="1" applyFill="1" applyBorder="1" applyAlignment="1">
      <alignment horizontal="center"/>
    </xf>
    <xf numFmtId="0" fontId="5" fillId="13" borderId="19" xfId="0" applyFont="1" applyFill="1" applyBorder="1" applyAlignment="1">
      <alignment horizontal="center"/>
    </xf>
    <xf numFmtId="164" fontId="4" fillId="11" borderId="49" xfId="1" applyNumberFormat="1" applyFont="1" applyFill="1" applyBorder="1" applyAlignment="1"/>
    <xf numFmtId="164" fontId="4" fillId="11" borderId="15" xfId="1" applyNumberFormat="1" applyFont="1" applyFill="1" applyBorder="1"/>
    <xf numFmtId="164" fontId="4" fillId="11" borderId="4" xfId="1" applyNumberFormat="1" applyFont="1" applyFill="1" applyBorder="1" applyAlignment="1">
      <alignment wrapText="1"/>
    </xf>
    <xf numFmtId="164" fontId="4" fillId="11" borderId="49" xfId="1" applyNumberFormat="1" applyFont="1" applyFill="1" applyBorder="1" applyAlignment="1">
      <alignment wrapText="1"/>
    </xf>
    <xf numFmtId="43" fontId="5" fillId="11" borderId="3" xfId="1" applyFont="1" applyFill="1" applyBorder="1" applyAlignment="1">
      <alignment horizontal="center"/>
    </xf>
    <xf numFmtId="43" fontId="4" fillId="11" borderId="3" xfId="1" applyFont="1" applyFill="1" applyBorder="1" applyAlignment="1">
      <alignment horizontal="center"/>
    </xf>
    <xf numFmtId="43" fontId="4" fillId="11" borderId="4" xfId="1" applyFont="1" applyFill="1" applyBorder="1" applyAlignment="1"/>
    <xf numFmtId="0" fontId="13" fillId="16" borderId="3" xfId="0" applyFont="1" applyFill="1" applyBorder="1" applyAlignment="1">
      <alignment horizontal="center" wrapText="1"/>
    </xf>
    <xf numFmtId="0" fontId="0" fillId="0" borderId="7" xfId="0" applyBorder="1"/>
    <xf numFmtId="0" fontId="0" fillId="11" borderId="3" xfId="0" applyFill="1" applyBorder="1"/>
    <xf numFmtId="0" fontId="3" fillId="16" borderId="39" xfId="0" applyFont="1" applyFill="1" applyBorder="1" applyAlignment="1">
      <alignment horizontal="center"/>
    </xf>
    <xf numFmtId="0" fontId="0" fillId="0" borderId="19" xfId="0" applyBorder="1"/>
    <xf numFmtId="0" fontId="0" fillId="11" borderId="58" xfId="0" applyFill="1" applyBorder="1"/>
    <xf numFmtId="43" fontId="0" fillId="0" borderId="112" xfId="1" applyFont="1" applyBorder="1"/>
    <xf numFmtId="0" fontId="3" fillId="12" borderId="3" xfId="0" applyFont="1" applyFill="1" applyBorder="1" applyAlignment="1">
      <alignment horizontal="center" wrapText="1"/>
    </xf>
    <xf numFmtId="0" fontId="3" fillId="8" borderId="39" xfId="0" applyFont="1" applyFill="1" applyBorder="1" applyAlignment="1">
      <alignment horizontal="center"/>
    </xf>
    <xf numFmtId="0" fontId="3" fillId="17" borderId="39" xfId="0" applyFont="1" applyFill="1" applyBorder="1" applyAlignment="1">
      <alignment horizontal="center"/>
    </xf>
    <xf numFmtId="0" fontId="3" fillId="12" borderId="39" xfId="0" applyFont="1" applyFill="1" applyBorder="1" applyAlignment="1">
      <alignment horizontal="center"/>
    </xf>
    <xf numFmtId="0" fontId="3" fillId="8" borderId="3" xfId="0" applyFont="1" applyFill="1" applyBorder="1" applyAlignment="1">
      <alignment horizontal="center" wrapText="1"/>
    </xf>
    <xf numFmtId="0" fontId="3" fillId="17" borderId="3" xfId="0" applyFont="1" applyFill="1" applyBorder="1" applyAlignment="1">
      <alignment horizontal="center" wrapText="1"/>
    </xf>
    <xf numFmtId="164" fontId="4" fillId="18" borderId="4" xfId="1" applyNumberFormat="1" applyFont="1" applyFill="1" applyBorder="1" applyAlignment="1"/>
    <xf numFmtId="43" fontId="4" fillId="18" borderId="4" xfId="1" applyFont="1" applyFill="1" applyBorder="1" applyAlignment="1"/>
    <xf numFmtId="0" fontId="4" fillId="0" borderId="25" xfId="0" applyFont="1" applyBorder="1" applyAlignment="1">
      <alignment horizontal="center"/>
    </xf>
    <xf numFmtId="0" fontId="2" fillId="0" borderId="6" xfId="0" applyFont="1" applyBorder="1" applyAlignment="1"/>
    <xf numFmtId="0" fontId="44" fillId="0" borderId="25" xfId="0" applyFont="1" applyBorder="1" applyAlignment="1"/>
    <xf numFmtId="0" fontId="44" fillId="0" borderId="6" xfId="0" applyFont="1" applyBorder="1" applyAlignment="1"/>
    <xf numFmtId="0" fontId="7" fillId="0" borderId="0" xfId="0" applyFont="1" applyAlignment="1">
      <alignment horizontal="center"/>
    </xf>
    <xf numFmtId="9" fontId="13" fillId="2" borderId="58" xfId="14" applyFont="1" applyFill="1" applyBorder="1" applyAlignment="1">
      <alignment horizontal="center"/>
    </xf>
    <xf numFmtId="164" fontId="4" fillId="0" borderId="49" xfId="1" applyNumberFormat="1" applyFont="1" applyBorder="1" applyAlignment="1">
      <alignment horizontal="right"/>
    </xf>
    <xf numFmtId="0" fontId="5" fillId="0" borderId="19" xfId="0" applyFont="1" applyFill="1" applyBorder="1" applyAlignment="1">
      <alignment horizontal="center"/>
    </xf>
    <xf numFmtId="0" fontId="5" fillId="0" borderId="58" xfId="0" applyFont="1" applyFill="1" applyBorder="1" applyAlignment="1">
      <alignment horizontal="center"/>
    </xf>
    <xf numFmtId="0" fontId="5" fillId="13" borderId="110" xfId="0" applyFont="1" applyFill="1" applyBorder="1" applyAlignment="1">
      <alignment horizontal="center"/>
    </xf>
    <xf numFmtId="0" fontId="5" fillId="0" borderId="110" xfId="0" applyFont="1" applyFill="1" applyBorder="1" applyAlignment="1">
      <alignment horizontal="center"/>
    </xf>
    <xf numFmtId="0" fontId="3" fillId="0" borderId="41" xfId="0" applyFont="1" applyBorder="1" applyAlignment="1">
      <alignment horizontal="center"/>
    </xf>
    <xf numFmtId="0" fontId="5" fillId="13" borderId="111" xfId="0" applyFont="1" applyFill="1" applyBorder="1" applyAlignment="1">
      <alignment horizontal="center"/>
    </xf>
    <xf numFmtId="0" fontId="5" fillId="0" borderId="111" xfId="0" applyFont="1" applyFill="1" applyBorder="1" applyAlignment="1">
      <alignment horizontal="center"/>
    </xf>
    <xf numFmtId="0" fontId="5" fillId="13" borderId="3" xfId="0" applyFont="1" applyFill="1" applyBorder="1" applyAlignment="1">
      <alignment horizontal="center" wrapText="1"/>
    </xf>
    <xf numFmtId="0" fontId="5" fillId="19" borderId="19" xfId="0" applyFont="1" applyFill="1" applyBorder="1" applyAlignment="1">
      <alignment horizontal="center" wrapText="1"/>
    </xf>
    <xf numFmtId="0" fontId="5" fillId="19" borderId="3" xfId="0" applyFont="1" applyFill="1" applyBorder="1" applyAlignment="1">
      <alignment horizontal="center" wrapText="1"/>
    </xf>
    <xf numFmtId="0" fontId="5" fillId="19" borderId="19" xfId="0" applyFont="1" applyFill="1" applyBorder="1" applyAlignment="1">
      <alignment horizontal="center"/>
    </xf>
    <xf numFmtId="0" fontId="5" fillId="19" borderId="58" xfId="0" applyFont="1" applyFill="1" applyBorder="1" applyAlignment="1">
      <alignment horizontal="center"/>
    </xf>
    <xf numFmtId="0" fontId="5" fillId="19" borderId="110" xfId="0" applyFont="1" applyFill="1" applyBorder="1" applyAlignment="1">
      <alignment horizontal="center"/>
    </xf>
    <xf numFmtId="0" fontId="5" fillId="19" borderId="111" xfId="0" applyFont="1" applyFill="1" applyBorder="1" applyAlignment="1">
      <alignment horizontal="center"/>
    </xf>
    <xf numFmtId="0" fontId="3" fillId="13" borderId="110" xfId="0" applyFont="1" applyFill="1" applyBorder="1" applyAlignment="1">
      <alignment horizontal="center"/>
    </xf>
    <xf numFmtId="0" fontId="13" fillId="13" borderId="58" xfId="0" applyFont="1" applyFill="1" applyBorder="1" applyAlignment="1">
      <alignment horizontal="center" wrapText="1"/>
    </xf>
    <xf numFmtId="0" fontId="0" fillId="0" borderId="8" xfId="0" applyBorder="1"/>
    <xf numFmtId="0" fontId="3" fillId="19" borderId="39" xfId="0" applyFont="1" applyFill="1" applyBorder="1" applyAlignment="1">
      <alignment horizontal="center"/>
    </xf>
    <xf numFmtId="0" fontId="13" fillId="19" borderId="58" xfId="0" applyFont="1" applyFill="1" applyBorder="1" applyAlignment="1">
      <alignment horizontal="center" wrapText="1"/>
    </xf>
    <xf numFmtId="43" fontId="0" fillId="13" borderId="47" xfId="1" applyFont="1" applyFill="1" applyBorder="1"/>
    <xf numFmtId="43" fontId="0" fillId="13" borderId="48" xfId="1" applyFont="1" applyFill="1" applyBorder="1"/>
    <xf numFmtId="43" fontId="0" fillId="10" borderId="47" xfId="1" applyFont="1" applyFill="1" applyBorder="1"/>
    <xf numFmtId="43" fontId="0" fillId="10" borderId="48" xfId="1" applyFont="1" applyFill="1" applyBorder="1"/>
    <xf numFmtId="43" fontId="0" fillId="12" borderId="47" xfId="1" applyFont="1" applyFill="1" applyBorder="1"/>
    <xf numFmtId="43" fontId="0" fillId="12" borderId="48" xfId="1" applyFont="1" applyFill="1" applyBorder="1"/>
    <xf numFmtId="43" fontId="0" fillId="15" borderId="47" xfId="1" applyFont="1" applyFill="1" applyBorder="1"/>
    <xf numFmtId="43" fontId="0" fillId="15" borderId="48" xfId="1" applyFont="1" applyFill="1" applyBorder="1"/>
    <xf numFmtId="43" fontId="0" fillId="19" borderId="47" xfId="1" applyFont="1" applyFill="1" applyBorder="1"/>
    <xf numFmtId="43" fontId="0" fillId="19" borderId="48" xfId="1" applyFont="1" applyFill="1" applyBorder="1"/>
    <xf numFmtId="0" fontId="5" fillId="20" borderId="19" xfId="0" applyFont="1" applyFill="1" applyBorder="1" applyAlignment="1">
      <alignment horizontal="center" wrapText="1"/>
    </xf>
    <xf numFmtId="0" fontId="5" fillId="20" borderId="58" xfId="0" applyFont="1" applyFill="1" applyBorder="1" applyAlignment="1">
      <alignment horizontal="center" wrapText="1"/>
    </xf>
    <xf numFmtId="43" fontId="0" fillId="20" borderId="47" xfId="1" applyFont="1" applyFill="1" applyBorder="1"/>
    <xf numFmtId="43" fontId="0" fillId="20" borderId="48" xfId="1" applyFont="1" applyFill="1" applyBorder="1"/>
    <xf numFmtId="0" fontId="5" fillId="20" borderId="3" xfId="0" applyFont="1" applyFill="1" applyBorder="1" applyAlignment="1">
      <alignment horizontal="center" wrapText="1"/>
    </xf>
    <xf numFmtId="0" fontId="3" fillId="0" borderId="3" xfId="0" applyFont="1" applyBorder="1" applyAlignment="1">
      <alignment horizontal="center" wrapText="1"/>
    </xf>
    <xf numFmtId="164" fontId="4" fillId="0" borderId="15" xfId="1" applyNumberFormat="1" applyFont="1" applyBorder="1" applyAlignment="1"/>
    <xf numFmtId="43" fontId="3" fillId="0" borderId="17" xfId="1" applyNumberFormat="1" applyFont="1" applyBorder="1" applyAlignment="1"/>
    <xf numFmtId="0" fontId="10" fillId="0" borderId="36" xfId="0" applyFont="1" applyBorder="1" applyAlignment="1">
      <alignment horizontal="center"/>
    </xf>
    <xf numFmtId="164" fontId="24" fillId="11" borderId="113" xfId="1" applyNumberFormat="1" applyFont="1" applyFill="1" applyBorder="1"/>
    <xf numFmtId="43" fontId="10" fillId="0" borderId="114" xfId="1" applyFont="1" applyBorder="1"/>
    <xf numFmtId="164" fontId="0" fillId="0" borderId="114" xfId="1" applyNumberFormat="1" applyFont="1" applyBorder="1"/>
    <xf numFmtId="164" fontId="24" fillId="11" borderId="14" xfId="1" applyNumberFormat="1" applyFont="1" applyFill="1" applyBorder="1"/>
    <xf numFmtId="43" fontId="0" fillId="0" borderId="115" xfId="1" applyFont="1" applyBorder="1"/>
    <xf numFmtId="0" fontId="3" fillId="20" borderId="110" xfId="0" applyFont="1" applyFill="1" applyBorder="1" applyAlignment="1">
      <alignment horizontal="center"/>
    </xf>
    <xf numFmtId="0" fontId="13" fillId="20" borderId="58" xfId="0" applyFont="1" applyFill="1" applyBorder="1" applyAlignment="1">
      <alignment horizontal="center" wrapText="1"/>
    </xf>
    <xf numFmtId="0" fontId="3" fillId="0" borderId="116" xfId="0" applyFont="1" applyBorder="1" applyAlignment="1">
      <alignment horizontal="center"/>
    </xf>
    <xf numFmtId="0" fontId="3" fillId="0" borderId="113" xfId="0" applyFont="1" applyBorder="1" applyAlignment="1">
      <alignment horizontal="center"/>
    </xf>
    <xf numFmtId="0" fontId="0" fillId="0" borderId="117" xfId="0" applyBorder="1"/>
    <xf numFmtId="0" fontId="0" fillId="11" borderId="114" xfId="0" applyFill="1" applyBorder="1"/>
    <xf numFmtId="164" fontId="0" fillId="0" borderId="118" xfId="1" applyNumberFormat="1" applyFont="1" applyBorder="1"/>
    <xf numFmtId="164" fontId="0" fillId="0" borderId="113" xfId="1" applyNumberFormat="1" applyFont="1" applyBorder="1"/>
    <xf numFmtId="4" fontId="9" fillId="19" borderId="15" xfId="0" applyNumberFormat="1" applyFont="1" applyFill="1" applyBorder="1" applyAlignment="1"/>
    <xf numFmtId="4" fontId="9" fillId="19" borderId="18" xfId="0" applyNumberFormat="1" applyFont="1" applyFill="1" applyBorder="1" applyAlignment="1"/>
    <xf numFmtId="4" fontId="9" fillId="20" borderId="15" xfId="0" applyNumberFormat="1" applyFont="1" applyFill="1" applyBorder="1" applyAlignment="1"/>
    <xf numFmtId="4" fontId="9" fillId="20" borderId="18" xfId="0" applyNumberFormat="1" applyFont="1" applyFill="1" applyBorder="1" applyAlignment="1"/>
    <xf numFmtId="0" fontId="7" fillId="0" borderId="0" xfId="0" applyFont="1" applyAlignment="1">
      <alignment horizontal="center"/>
    </xf>
    <xf numFmtId="0" fontId="2" fillId="5" borderId="4" xfId="0" applyFont="1" applyFill="1" applyBorder="1" applyAlignment="1"/>
    <xf numFmtId="4" fontId="9" fillId="11" borderId="15" xfId="0" applyNumberFormat="1" applyFont="1" applyFill="1" applyBorder="1" applyAlignment="1"/>
    <xf numFmtId="4" fontId="9" fillId="11" borderId="18" xfId="0" applyNumberFormat="1" applyFont="1" applyFill="1" applyBorder="1" applyAlignment="1"/>
    <xf numFmtId="4" fontId="9" fillId="16" borderId="15" xfId="0" applyNumberFormat="1" applyFont="1" applyFill="1" applyBorder="1" applyAlignment="1"/>
    <xf numFmtId="4" fontId="9" fillId="16" borderId="18" xfId="0" applyNumberFormat="1" applyFont="1" applyFill="1" applyBorder="1" applyAlignment="1"/>
    <xf numFmtId="4" fontId="9" fillId="12" borderId="15" xfId="0" applyNumberFormat="1" applyFont="1" applyFill="1" applyBorder="1" applyAlignment="1"/>
    <xf numFmtId="4" fontId="9" fillId="12" borderId="18" xfId="0" applyNumberFormat="1" applyFont="1" applyFill="1" applyBorder="1" applyAlignment="1"/>
    <xf numFmtId="4" fontId="9" fillId="10" borderId="15" xfId="0" applyNumberFormat="1" applyFont="1" applyFill="1" applyBorder="1" applyAlignment="1"/>
    <xf numFmtId="4" fontId="9" fillId="10" borderId="18" xfId="0" applyNumberFormat="1" applyFont="1" applyFill="1" applyBorder="1" applyAlignment="1"/>
    <xf numFmtId="4" fontId="9" fillId="8" borderId="15" xfId="0" applyNumberFormat="1" applyFont="1" applyFill="1" applyBorder="1" applyAlignment="1"/>
    <xf numFmtId="4" fontId="9" fillId="8" borderId="18" xfId="0" applyNumberFormat="1" applyFont="1" applyFill="1" applyBorder="1" applyAlignment="1"/>
    <xf numFmtId="43" fontId="10" fillId="0" borderId="49" xfId="1" applyNumberFormat="1" applyFont="1" applyBorder="1"/>
    <xf numFmtId="43" fontId="7" fillId="3" borderId="15" xfId="0" applyNumberFormat="1" applyFont="1" applyFill="1" applyBorder="1" applyAlignment="1">
      <alignment horizontal="center"/>
    </xf>
    <xf numFmtId="43" fontId="10" fillId="0" borderId="112" xfId="1" applyNumberFormat="1" applyFont="1" applyBorder="1"/>
    <xf numFmtId="43" fontId="7" fillId="4" borderId="15" xfId="0" applyNumberFormat="1" applyFont="1" applyFill="1" applyBorder="1" applyAlignment="1">
      <alignment horizontal="center"/>
    </xf>
    <xf numFmtId="43" fontId="3" fillId="0" borderId="80" xfId="0" applyNumberFormat="1" applyFont="1" applyBorder="1" applyAlignment="1">
      <alignment horizontal="center"/>
    </xf>
    <xf numFmtId="43" fontId="0" fillId="21" borderId="47" xfId="1" applyFont="1" applyFill="1" applyBorder="1"/>
    <xf numFmtId="43" fontId="0" fillId="21" borderId="48" xfId="1" applyFont="1" applyFill="1" applyBorder="1"/>
    <xf numFmtId="43" fontId="0" fillId="22" borderId="47" xfId="1" applyFont="1" applyFill="1" applyBorder="1"/>
    <xf numFmtId="43" fontId="0" fillId="22" borderId="48" xfId="1" applyFont="1" applyFill="1" applyBorder="1"/>
    <xf numFmtId="0" fontId="5" fillId="22" borderId="19" xfId="0" applyFont="1" applyFill="1" applyBorder="1" applyAlignment="1">
      <alignment horizontal="center" wrapText="1"/>
    </xf>
    <xf numFmtId="0" fontId="5" fillId="22" borderId="3" xfId="0" applyFont="1" applyFill="1" applyBorder="1" applyAlignment="1">
      <alignment horizontal="center" wrapText="1"/>
    </xf>
    <xf numFmtId="0" fontId="5" fillId="22" borderId="110" xfId="0" applyFont="1" applyFill="1" applyBorder="1" applyAlignment="1">
      <alignment horizontal="center" wrapText="1"/>
    </xf>
    <xf numFmtId="0" fontId="5" fillId="22" borderId="44" xfId="0" applyFont="1" applyFill="1" applyBorder="1" applyAlignment="1">
      <alignment horizontal="center" wrapText="1"/>
    </xf>
    <xf numFmtId="0" fontId="3" fillId="22" borderId="110" xfId="0" applyFont="1" applyFill="1" applyBorder="1" applyAlignment="1">
      <alignment horizontal="center"/>
    </xf>
    <xf numFmtId="0" fontId="13" fillId="22" borderId="58" xfId="0" applyFont="1" applyFill="1" applyBorder="1" applyAlignment="1">
      <alignment horizontal="center" wrapText="1"/>
    </xf>
    <xf numFmtId="0" fontId="3" fillId="0" borderId="3" xfId="0" applyFont="1" applyBorder="1" applyAlignment="1">
      <alignment horizontal="center" wrapText="1"/>
    </xf>
    <xf numFmtId="4" fontId="9" fillId="22" borderId="15" xfId="0" applyNumberFormat="1" applyFont="1" applyFill="1" applyBorder="1" applyAlignment="1"/>
    <xf numFmtId="4" fontId="9" fillId="22" borderId="18" xfId="0" applyNumberFormat="1" applyFont="1" applyFill="1" applyBorder="1" applyAlignment="1"/>
    <xf numFmtId="0" fontId="3" fillId="9" borderId="4" xfId="0" applyFont="1" applyFill="1" applyBorder="1"/>
    <xf numFmtId="0" fontId="7" fillId="0" borderId="0" xfId="0" applyFont="1" applyAlignment="1">
      <alignment horizontal="center"/>
    </xf>
    <xf numFmtId="0" fontId="3" fillId="0" borderId="25"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164" fontId="0" fillId="0" borderId="119" xfId="1" applyNumberFormat="1" applyFont="1" applyBorder="1"/>
    <xf numFmtId="164" fontId="0" fillId="0" borderId="107" xfId="1" applyNumberFormat="1" applyFont="1" applyBorder="1"/>
    <xf numFmtId="164" fontId="0" fillId="0" borderId="120" xfId="1" applyNumberFormat="1" applyFont="1" applyBorder="1"/>
    <xf numFmtId="164" fontId="0" fillId="0" borderId="121" xfId="1" applyNumberFormat="1" applyFont="1" applyBorder="1"/>
    <xf numFmtId="164" fontId="0" fillId="0" borderId="122" xfId="1" applyNumberFormat="1" applyFont="1" applyBorder="1"/>
    <xf numFmtId="9" fontId="3" fillId="0" borderId="107" xfId="14" applyFont="1" applyBorder="1" applyAlignment="1">
      <alignment horizontal="center"/>
    </xf>
    <xf numFmtId="9" fontId="3" fillId="0" borderId="108" xfId="14" applyFont="1" applyBorder="1" applyAlignment="1">
      <alignment horizontal="center"/>
    </xf>
    <xf numFmtId="43" fontId="3" fillId="0" borderId="107" xfId="0" applyNumberFormat="1" applyFont="1" applyBorder="1" applyAlignment="1">
      <alignment horizontal="right"/>
    </xf>
    <xf numFmtId="43" fontId="3" fillId="0" borderId="108" xfId="0" applyNumberFormat="1" applyFont="1" applyBorder="1" applyAlignment="1">
      <alignment horizontal="right"/>
    </xf>
    <xf numFmtId="0" fontId="3" fillId="0" borderId="36" xfId="0" applyFont="1" applyBorder="1" applyAlignment="1">
      <alignment horizontal="center"/>
    </xf>
    <xf numFmtId="0" fontId="3" fillId="0" borderId="37" xfId="0" applyFont="1" applyBorder="1" applyAlignment="1">
      <alignment horizontal="center"/>
    </xf>
    <xf numFmtId="0" fontId="3" fillId="0" borderId="50" xfId="0" applyFont="1" applyBorder="1" applyAlignment="1">
      <alignment horizontal="center"/>
    </xf>
    <xf numFmtId="0" fontId="3" fillId="0" borderId="21" xfId="0" applyFont="1" applyBorder="1" applyAlignment="1">
      <alignment horizontal="left"/>
    </xf>
    <xf numFmtId="0" fontId="3" fillId="0" borderId="1" xfId="0" applyFont="1" applyBorder="1" applyAlignment="1">
      <alignment horizontal="left"/>
    </xf>
    <xf numFmtId="0" fontId="44" fillId="0" borderId="25" xfId="0" applyFont="1" applyBorder="1" applyAlignment="1">
      <alignment horizontal="center"/>
    </xf>
    <xf numFmtId="0" fontId="44" fillId="0" borderId="6" xfId="0" applyFont="1" applyBorder="1" applyAlignment="1">
      <alignment horizontal="center"/>
    </xf>
    <xf numFmtId="164" fontId="45" fillId="14" borderId="49" xfId="1" applyNumberFormat="1" applyFont="1" applyFill="1" applyBorder="1" applyAlignment="1"/>
    <xf numFmtId="164" fontId="45" fillId="14" borderId="5" xfId="1" applyNumberFormat="1" applyFont="1" applyFill="1" applyBorder="1" applyAlignment="1"/>
    <xf numFmtId="164" fontId="45" fillId="14" borderId="6" xfId="1" applyNumberFormat="1" applyFont="1" applyFill="1" applyBorder="1" applyAlignment="1"/>
    <xf numFmtId="0" fontId="11" fillId="0" borderId="42" xfId="0" applyFont="1" applyBorder="1" applyAlignment="1">
      <alignment horizontal="center"/>
    </xf>
    <xf numFmtId="0" fontId="9" fillId="0" borderId="81" xfId="12" applyFont="1" applyBorder="1" applyAlignment="1">
      <alignment horizontal="center"/>
    </xf>
    <xf numFmtId="0" fontId="9" fillId="0" borderId="82" xfId="12" applyFont="1" applyBorder="1" applyAlignment="1">
      <alignment horizontal="center"/>
    </xf>
    <xf numFmtId="0" fontId="9" fillId="0" borderId="83" xfId="12" applyFont="1" applyBorder="1" applyAlignment="1">
      <alignment horizontal="center"/>
    </xf>
    <xf numFmtId="0" fontId="9" fillId="0" borderId="27" xfId="12" applyFont="1" applyBorder="1" applyAlignment="1">
      <alignment horizontal="center"/>
    </xf>
    <xf numFmtId="0" fontId="9" fillId="0" borderId="3" xfId="12" applyFont="1" applyBorder="1" applyAlignment="1">
      <alignment horizontal="center"/>
    </xf>
    <xf numFmtId="0" fontId="9" fillId="0" borderId="58" xfId="12" applyFont="1" applyBorder="1" applyAlignment="1">
      <alignment horizontal="center"/>
    </xf>
    <xf numFmtId="0" fontId="9" fillId="0" borderId="24" xfId="12" applyFont="1" applyBorder="1" applyAlignment="1">
      <alignment horizontal="center"/>
    </xf>
    <xf numFmtId="0" fontId="9" fillId="0" borderId="23" xfId="0" applyFont="1" applyBorder="1" applyAlignment="1">
      <alignment horizontal="center"/>
    </xf>
    <xf numFmtId="0" fontId="9" fillId="0" borderId="46" xfId="0" applyFont="1" applyBorder="1" applyAlignment="1">
      <alignment horizontal="center"/>
    </xf>
    <xf numFmtId="0" fontId="9" fillId="0" borderId="51" xfId="0" applyFont="1" applyBorder="1" applyAlignment="1">
      <alignment horizontal="center"/>
    </xf>
    <xf numFmtId="0" fontId="10" fillId="0" borderId="46" xfId="0" applyFont="1" applyBorder="1" applyAlignment="1">
      <alignment horizontal="center"/>
    </xf>
    <xf numFmtId="0" fontId="10" fillId="0" borderId="51" xfId="0" applyFont="1" applyBorder="1" applyAlignment="1">
      <alignment horizontal="center"/>
    </xf>
    <xf numFmtId="0" fontId="4" fillId="0" borderId="21" xfId="0" applyFont="1" applyBorder="1" applyAlignment="1">
      <alignment horizontal="center"/>
    </xf>
    <xf numFmtId="0" fontId="0" fillId="0" borderId="20" xfId="0" applyBorder="1" applyAlignment="1"/>
    <xf numFmtId="0" fontId="0" fillId="0" borderId="30" xfId="0" applyBorder="1" applyAlignment="1"/>
    <xf numFmtId="0" fontId="7" fillId="0" borderId="0" xfId="0" applyFont="1" applyAlignment="1">
      <alignment horizontal="center"/>
    </xf>
    <xf numFmtId="0" fontId="10" fillId="0" borderId="36"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23" xfId="0" applyBorder="1" applyAlignment="1">
      <alignment horizontal="center"/>
    </xf>
    <xf numFmtId="0" fontId="0" fillId="0" borderId="46" xfId="0" applyBorder="1" applyAlignment="1">
      <alignment horizontal="center"/>
    </xf>
    <xf numFmtId="0" fontId="0" fillId="0" borderId="2" xfId="0" applyBorder="1" applyAlignment="1">
      <alignment horizontal="center"/>
    </xf>
    <xf numFmtId="0" fontId="3" fillId="11" borderId="25" xfId="0" applyFont="1" applyFill="1" applyBorder="1" applyAlignment="1">
      <alignment horizontal="center"/>
    </xf>
    <xf numFmtId="0" fontId="3" fillId="11" borderId="5" xfId="0" applyFont="1" applyFill="1" applyBorder="1" applyAlignment="1">
      <alignment horizontal="center"/>
    </xf>
    <xf numFmtId="0" fontId="3" fillId="11" borderId="6" xfId="0" applyFont="1" applyFill="1" applyBorder="1" applyAlignment="1">
      <alignment horizontal="center"/>
    </xf>
    <xf numFmtId="0" fontId="10" fillId="0" borderId="25"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3" fillId="0" borderId="25"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7" fillId="6" borderId="47" xfId="0" applyFont="1" applyFill="1" applyBorder="1" applyAlignment="1">
      <alignment horizontal="center"/>
    </xf>
    <xf numFmtId="0" fontId="7" fillId="6" borderId="84" xfId="0" applyFont="1" applyFill="1" applyBorder="1" applyAlignment="1">
      <alignment horizontal="center"/>
    </xf>
    <xf numFmtId="0" fontId="7" fillId="6" borderId="48" xfId="0" applyFont="1" applyFill="1" applyBorder="1" applyAlignment="1">
      <alignment horizontal="center"/>
    </xf>
    <xf numFmtId="0" fontId="7" fillId="19" borderId="36" xfId="0" applyFont="1" applyFill="1" applyBorder="1" applyAlignment="1">
      <alignment horizontal="center"/>
    </xf>
    <xf numFmtId="0" fontId="7" fillId="19" borderId="37" xfId="0" applyFont="1" applyFill="1" applyBorder="1" applyAlignment="1">
      <alignment horizontal="center"/>
    </xf>
    <xf numFmtId="0" fontId="7" fillId="19" borderId="50" xfId="0" applyFont="1" applyFill="1" applyBorder="1" applyAlignment="1">
      <alignment horizontal="center"/>
    </xf>
    <xf numFmtId="0" fontId="7" fillId="20" borderId="36" xfId="0" applyFont="1" applyFill="1" applyBorder="1" applyAlignment="1">
      <alignment horizontal="center"/>
    </xf>
    <xf numFmtId="0" fontId="7" fillId="20" borderId="37" xfId="0" applyFont="1" applyFill="1" applyBorder="1" applyAlignment="1">
      <alignment horizontal="center"/>
    </xf>
    <xf numFmtId="0" fontId="7" fillId="20" borderId="50" xfId="0" applyFont="1" applyFill="1" applyBorder="1" applyAlignment="1">
      <alignment horizontal="center"/>
    </xf>
    <xf numFmtId="0" fontId="7" fillId="13" borderId="36" xfId="0" applyFont="1" applyFill="1" applyBorder="1" applyAlignment="1">
      <alignment horizontal="center"/>
    </xf>
    <xf numFmtId="0" fontId="7" fillId="13" borderId="37" xfId="0" applyFont="1" applyFill="1" applyBorder="1" applyAlignment="1">
      <alignment horizontal="center"/>
    </xf>
    <xf numFmtId="0" fontId="7" fillId="13" borderId="50" xfId="0" applyFont="1" applyFill="1" applyBorder="1" applyAlignment="1">
      <alignment horizontal="center"/>
    </xf>
    <xf numFmtId="0" fontId="7" fillId="22" borderId="36" xfId="0" applyFont="1" applyFill="1" applyBorder="1" applyAlignment="1">
      <alignment horizontal="center"/>
    </xf>
    <xf numFmtId="0" fontId="7" fillId="22" borderId="37" xfId="0" applyFont="1" applyFill="1" applyBorder="1" applyAlignment="1">
      <alignment horizontal="center"/>
    </xf>
    <xf numFmtId="0" fontId="7" fillId="22" borderId="50" xfId="0" applyFont="1" applyFill="1" applyBorder="1" applyAlignment="1">
      <alignment horizontal="center"/>
    </xf>
    <xf numFmtId="0" fontId="7" fillId="16" borderId="36" xfId="0" applyFont="1" applyFill="1" applyBorder="1" applyAlignment="1">
      <alignment horizontal="center"/>
    </xf>
    <xf numFmtId="0" fontId="7" fillId="16" borderId="37" xfId="0" applyFont="1" applyFill="1" applyBorder="1" applyAlignment="1">
      <alignment horizontal="center"/>
    </xf>
    <xf numFmtId="0" fontId="7" fillId="16" borderId="50" xfId="0" applyFont="1" applyFill="1" applyBorder="1" applyAlignment="1">
      <alignment horizontal="center"/>
    </xf>
    <xf numFmtId="0" fontId="11" fillId="0" borderId="0" xfId="0" applyFont="1" applyAlignment="1">
      <alignment horizontal="center"/>
    </xf>
    <xf numFmtId="0" fontId="7" fillId="10" borderId="36" xfId="0" applyFont="1" applyFill="1" applyBorder="1" applyAlignment="1">
      <alignment horizontal="center"/>
    </xf>
    <xf numFmtId="0" fontId="7" fillId="10" borderId="37" xfId="0" applyFont="1" applyFill="1" applyBorder="1" applyAlignment="1">
      <alignment horizontal="center"/>
    </xf>
    <xf numFmtId="0" fontId="7" fillId="10" borderId="50" xfId="0" applyFont="1" applyFill="1" applyBorder="1" applyAlignment="1">
      <alignment horizontal="center"/>
    </xf>
    <xf numFmtId="0" fontId="7" fillId="8" borderId="36" xfId="0" applyFont="1" applyFill="1" applyBorder="1" applyAlignment="1">
      <alignment horizontal="center"/>
    </xf>
    <xf numFmtId="0" fontId="7" fillId="8" borderId="37" xfId="0" applyFont="1" applyFill="1" applyBorder="1" applyAlignment="1">
      <alignment horizontal="center"/>
    </xf>
    <xf numFmtId="0" fontId="7" fillId="8" borderId="50" xfId="0" applyFont="1" applyFill="1" applyBorder="1" applyAlignment="1">
      <alignment horizontal="center"/>
    </xf>
    <xf numFmtId="0" fontId="7" fillId="3" borderId="36" xfId="0" applyFont="1" applyFill="1" applyBorder="1" applyAlignment="1">
      <alignment horizontal="center"/>
    </xf>
    <xf numFmtId="0" fontId="7" fillId="3" borderId="37" xfId="0" applyFont="1" applyFill="1" applyBorder="1" applyAlignment="1">
      <alignment horizontal="center"/>
    </xf>
    <xf numFmtId="0" fontId="7" fillId="3" borderId="50" xfId="0" applyFont="1" applyFill="1" applyBorder="1" applyAlignment="1">
      <alignment horizontal="center"/>
    </xf>
    <xf numFmtId="0" fontId="7" fillId="4" borderId="36" xfId="0" applyFont="1" applyFill="1" applyBorder="1" applyAlignment="1">
      <alignment horizontal="center"/>
    </xf>
    <xf numFmtId="0" fontId="7" fillId="4" borderId="37" xfId="0" applyFont="1" applyFill="1" applyBorder="1" applyAlignment="1">
      <alignment horizontal="center"/>
    </xf>
    <xf numFmtId="0" fontId="7" fillId="4" borderId="50" xfId="0" applyFont="1" applyFill="1" applyBorder="1" applyAlignment="1">
      <alignment horizontal="center"/>
    </xf>
    <xf numFmtId="0" fontId="7" fillId="12" borderId="36" xfId="0" applyFont="1" applyFill="1" applyBorder="1" applyAlignment="1">
      <alignment horizontal="center"/>
    </xf>
    <xf numFmtId="0" fontId="7" fillId="12" borderId="37" xfId="0" applyFont="1" applyFill="1" applyBorder="1" applyAlignment="1">
      <alignment horizontal="center"/>
    </xf>
    <xf numFmtId="0" fontId="7" fillId="12" borderId="50" xfId="0" applyFont="1" applyFill="1" applyBorder="1" applyAlignment="1">
      <alignment horizontal="center"/>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7" fillId="0" borderId="49"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15" fillId="0" borderId="19"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2" xfId="0" applyFont="1" applyBorder="1" applyAlignment="1">
      <alignment horizontal="center" vertical="center" wrapText="1"/>
    </xf>
    <xf numFmtId="0" fontId="46" fillId="0" borderId="49" xfId="0" applyFont="1" applyBorder="1" applyAlignment="1">
      <alignment horizontal="center" vertical="center"/>
    </xf>
    <xf numFmtId="0" fontId="46" fillId="0" borderId="5" xfId="0" applyFont="1" applyBorder="1" applyAlignment="1">
      <alignment horizontal="center" vertical="center"/>
    </xf>
    <xf numFmtId="0" fontId="46" fillId="0" borderId="6" xfId="0" applyFont="1" applyBorder="1" applyAlignment="1">
      <alignment horizontal="center" vertical="center"/>
    </xf>
    <xf numFmtId="0" fontId="46" fillId="0" borderId="49" xfId="0" applyFont="1" applyBorder="1" applyAlignment="1">
      <alignment horizontal="left" vertical="center"/>
    </xf>
    <xf numFmtId="0" fontId="46" fillId="0" borderId="5" xfId="0" applyFont="1" applyBorder="1" applyAlignment="1">
      <alignment horizontal="left" vertical="center"/>
    </xf>
    <xf numFmtId="0" fontId="46" fillId="0" borderId="6" xfId="0" applyFont="1" applyBorder="1" applyAlignment="1">
      <alignment horizontal="left" vertical="center"/>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3" fillId="0" borderId="19" xfId="0" applyFont="1" applyBorder="1" applyAlignment="1">
      <alignment horizontal="center"/>
    </xf>
    <xf numFmtId="0" fontId="3" fillId="0" borderId="1" xfId="0" applyFont="1" applyBorder="1" applyAlignment="1">
      <alignment horizontal="center"/>
    </xf>
    <xf numFmtId="0" fontId="42" fillId="0" borderId="7" xfId="0" applyFont="1" applyBorder="1" applyAlignment="1">
      <alignment horizontal="center" vertical="center" wrapText="1"/>
    </xf>
    <xf numFmtId="0" fontId="42" fillId="0" borderId="3" xfId="0" applyFont="1" applyBorder="1" applyAlignment="1">
      <alignment horizontal="center" vertical="center" wrapText="1"/>
    </xf>
    <xf numFmtId="0" fontId="3" fillId="0" borderId="7" xfId="0" applyFont="1" applyBorder="1" applyAlignment="1">
      <alignment horizontal="center" wrapText="1"/>
    </xf>
    <xf numFmtId="0" fontId="3" fillId="0" borderId="3" xfId="0" applyFont="1" applyBorder="1" applyAlignment="1">
      <alignment horizontal="center" wrapText="1"/>
    </xf>
    <xf numFmtId="0" fontId="31" fillId="0" borderId="85" xfId="0" applyFont="1" applyBorder="1" applyAlignment="1">
      <alignment horizontal="center"/>
    </xf>
    <xf numFmtId="0" fontId="31" fillId="0" borderId="86" xfId="0" applyFont="1" applyBorder="1" applyAlignment="1">
      <alignment horizontal="center"/>
    </xf>
  </cellXfs>
  <cellStyles count="88">
    <cellStyle name="Comma" xfId="1" builtinId="3"/>
    <cellStyle name="Comma 2" xfId="2"/>
    <cellStyle name="Comma 2 2" xfId="3"/>
    <cellStyle name="Comma 2 2 2" xfId="72"/>
    <cellStyle name="Comma 2 2 3" xfId="50"/>
    <cellStyle name="Comma 2 2 4" xfId="26"/>
    <cellStyle name="Comma 2 3" xfId="4"/>
    <cellStyle name="Comma 2 3 2" xfId="85"/>
    <cellStyle name="Comma 2 3 3" xfId="51"/>
    <cellStyle name="Comma 2 3 4" xfId="27"/>
    <cellStyle name="Comma 2 4" xfId="5"/>
    <cellStyle name="Comma 2 4 2" xfId="68"/>
    <cellStyle name="Comma 2 4 3" xfId="28"/>
    <cellStyle name="Comma 2 5" xfId="47"/>
    <cellStyle name="Comma 2 6" xfId="25"/>
    <cellStyle name="Comma 3" xfId="6"/>
    <cellStyle name="Comma 3 2" xfId="7"/>
    <cellStyle name="Comma 3 2 2" xfId="74"/>
    <cellStyle name="Comma 3 2 3" xfId="53"/>
    <cellStyle name="Comma 3 2 4" xfId="30"/>
    <cellStyle name="Comma 3 3" xfId="73"/>
    <cellStyle name="Comma 3 4" xfId="52"/>
    <cellStyle name="Comma 3 5" xfId="29"/>
    <cellStyle name="Comma 4" xfId="8"/>
    <cellStyle name="Comma 4 2" xfId="9"/>
    <cellStyle name="Comma 4 2 2" xfId="76"/>
    <cellStyle name="Comma 4 2 3" xfId="55"/>
    <cellStyle name="Comma 4 2 4" xfId="32"/>
    <cellStyle name="Comma 4 3" xfId="75"/>
    <cellStyle name="Comma 4 4" xfId="54"/>
    <cellStyle name="Comma 4 5" xfId="31"/>
    <cellStyle name="Comma 5" xfId="10"/>
    <cellStyle name="Comma 5 2" xfId="77"/>
    <cellStyle name="Comma 5 3" xfId="56"/>
    <cellStyle name="Comma 5 4" xfId="33"/>
    <cellStyle name="Comma 6" xfId="11"/>
    <cellStyle name="Comma 6 2" xfId="57"/>
    <cellStyle name="Comma 6 3" xfId="34"/>
    <cellStyle name="Normal" xfId="0" builtinId="0"/>
    <cellStyle name="Normal 2" xfId="12"/>
    <cellStyle name="Normal 2 2" xfId="78"/>
    <cellStyle name="Normal 2 3" xfId="58"/>
    <cellStyle name="Normal 2 4" xfId="35"/>
    <cellStyle name="Normal 3" xfId="13"/>
    <cellStyle name="Normal 3 2" xfId="87"/>
    <cellStyle name="Normal 3 3" xfId="59"/>
    <cellStyle name="Normal 3 4" xfId="36"/>
    <cellStyle name="Normal 4" xfId="71"/>
    <cellStyle name="Normal 5" xfId="70"/>
    <cellStyle name="Normal 6" xfId="49"/>
    <cellStyle name="Percent" xfId="14" builtinId="5"/>
    <cellStyle name="Percent 2" xfId="15"/>
    <cellStyle name="Percent 2 2" xfId="16"/>
    <cellStyle name="Percent 2 2 2" xfId="79"/>
    <cellStyle name="Percent 2 2 3" xfId="60"/>
    <cellStyle name="Percent 2 2 4" xfId="38"/>
    <cellStyle name="Percent 2 3" xfId="17"/>
    <cellStyle name="Percent 2 3 2" xfId="86"/>
    <cellStyle name="Percent 2 3 3" xfId="61"/>
    <cellStyle name="Percent 2 3 4" xfId="39"/>
    <cellStyle name="Percent 2 4" xfId="18"/>
    <cellStyle name="Percent 2 4 2" xfId="69"/>
    <cellStyle name="Percent 2 4 3" xfId="40"/>
    <cellStyle name="Percent 2 5" xfId="48"/>
    <cellStyle name="Percent 2 6" xfId="37"/>
    <cellStyle name="Percent 3" xfId="19"/>
    <cellStyle name="Percent 3 2" xfId="20"/>
    <cellStyle name="Percent 3 2 2" xfId="81"/>
    <cellStyle name="Percent 3 2 3" xfId="63"/>
    <cellStyle name="Percent 3 2 4" xfId="42"/>
    <cellStyle name="Percent 3 3" xfId="80"/>
    <cellStyle name="Percent 3 4" xfId="62"/>
    <cellStyle name="Percent 3 5" xfId="41"/>
    <cellStyle name="Percent 4" xfId="21"/>
    <cellStyle name="Percent 4 2" xfId="22"/>
    <cellStyle name="Percent 4 2 2" xfId="83"/>
    <cellStyle name="Percent 4 2 3" xfId="65"/>
    <cellStyle name="Percent 4 2 4" xfId="44"/>
    <cellStyle name="Percent 4 3" xfId="82"/>
    <cellStyle name="Percent 4 4" xfId="64"/>
    <cellStyle name="Percent 4 5" xfId="43"/>
    <cellStyle name="Percent 5" xfId="23"/>
    <cellStyle name="Percent 5 2" xfId="84"/>
    <cellStyle name="Percent 5 3" xfId="66"/>
    <cellStyle name="Percent 5 4" xfId="45"/>
    <cellStyle name="Percent 6" xfId="24"/>
    <cellStyle name="Percent 6 2" xfId="67"/>
    <cellStyle name="Percent 6 3" xfId="46"/>
  </cellStyles>
  <dxfs count="0"/>
  <tableStyles count="0" defaultTableStyle="TableStyleMedium2" defaultPivotStyle="PivotStyleLight16"/>
  <colors>
    <mruColors>
      <color rgb="FF00FF99"/>
      <color rgb="FFFFCCFF"/>
      <color rgb="FFFF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tabSelected="1" workbookViewId="0"/>
  </sheetViews>
  <sheetFormatPr defaultRowHeight="12.75" x14ac:dyDescent="0.2"/>
  <cols>
    <col min="1" max="1" width="4" customWidth="1"/>
    <col min="2" max="2" width="11.140625" customWidth="1"/>
    <col min="6" max="6" width="29.7109375" customWidth="1"/>
    <col min="8" max="8" width="9" customWidth="1"/>
    <col min="9" max="9" width="6.7109375" customWidth="1"/>
    <col min="11" max="11" width="7" customWidth="1"/>
    <col min="16" max="16" width="47" customWidth="1"/>
  </cols>
  <sheetData>
    <row r="1" spans="1:13" ht="18" x14ac:dyDescent="0.25">
      <c r="A1" s="133" t="s">
        <v>210</v>
      </c>
      <c r="B1" s="121"/>
      <c r="C1" s="121"/>
      <c r="D1" s="121"/>
      <c r="E1" s="121"/>
      <c r="F1" s="121"/>
      <c r="G1" s="121"/>
      <c r="H1" s="121"/>
    </row>
    <row r="3" spans="1:13" ht="18.75" x14ac:dyDescent="0.3">
      <c r="B3" t="s">
        <v>81</v>
      </c>
      <c r="C3" s="474" t="s">
        <v>218</v>
      </c>
    </row>
    <row r="4" spans="1:13" x14ac:dyDescent="0.2">
      <c r="D4" s="191" t="s">
        <v>133</v>
      </c>
    </row>
    <row r="5" spans="1:13" ht="18" x14ac:dyDescent="0.25">
      <c r="B5" s="387"/>
      <c r="C5" s="383"/>
      <c r="D5" s="363" t="s">
        <v>71</v>
      </c>
      <c r="E5" s="383"/>
      <c r="F5" s="383"/>
      <c r="H5" s="230" t="s">
        <v>219</v>
      </c>
    </row>
    <row r="6" spans="1:13" x14ac:dyDescent="0.2">
      <c r="B6" s="365"/>
      <c r="C6" s="384"/>
      <c r="D6" s="369" t="s">
        <v>117</v>
      </c>
      <c r="E6" s="384"/>
      <c r="F6" s="366"/>
    </row>
    <row r="7" spans="1:13" x14ac:dyDescent="0.2">
      <c r="B7" s="362"/>
      <c r="C7" s="378"/>
      <c r="D7" s="370" t="s">
        <v>117</v>
      </c>
      <c r="E7" s="378"/>
      <c r="F7" s="361"/>
    </row>
    <row r="8" spans="1:13" x14ac:dyDescent="0.2">
      <c r="B8" s="367"/>
      <c r="C8" s="364"/>
      <c r="D8" s="371" t="s">
        <v>118</v>
      </c>
      <c r="E8" s="364"/>
      <c r="F8" s="368"/>
    </row>
    <row r="9" spans="1:13" x14ac:dyDescent="0.2">
      <c r="D9" s="114" t="s">
        <v>72</v>
      </c>
      <c r="H9" s="230" t="s">
        <v>220</v>
      </c>
    </row>
    <row r="10" spans="1:13" x14ac:dyDescent="0.2">
      <c r="D10" s="114" t="s">
        <v>97</v>
      </c>
      <c r="H10" s="243" t="s">
        <v>135</v>
      </c>
    </row>
    <row r="12" spans="1:13" x14ac:dyDescent="0.2">
      <c r="C12" s="191" t="s">
        <v>119</v>
      </c>
    </row>
    <row r="13" spans="1:13" x14ac:dyDescent="0.2">
      <c r="C13" t="s">
        <v>116</v>
      </c>
    </row>
    <row r="14" spans="1:13" x14ac:dyDescent="0.2">
      <c r="C14" s="191" t="s">
        <v>100</v>
      </c>
    </row>
    <row r="15" spans="1:13" x14ac:dyDescent="0.2">
      <c r="A15" s="191" t="s">
        <v>120</v>
      </c>
      <c r="C15" s="191"/>
    </row>
    <row r="16" spans="1:13" ht="45" x14ac:dyDescent="0.2">
      <c r="A16" s="76"/>
      <c r="B16" s="2" t="s">
        <v>6</v>
      </c>
      <c r="C16" s="49" t="s">
        <v>8</v>
      </c>
      <c r="D16" s="49" t="s">
        <v>10</v>
      </c>
      <c r="E16" s="49" t="s">
        <v>12</v>
      </c>
      <c r="F16" s="50"/>
      <c r="G16" s="231" t="s">
        <v>84</v>
      </c>
      <c r="H16" s="212" t="s">
        <v>121</v>
      </c>
      <c r="I16" s="232" t="s">
        <v>84</v>
      </c>
      <c r="J16" s="212" t="s">
        <v>121</v>
      </c>
      <c r="K16" s="233" t="s">
        <v>84</v>
      </c>
      <c r="L16" s="212" t="s">
        <v>121</v>
      </c>
      <c r="M16" s="63"/>
    </row>
    <row r="17" spans="1:16" ht="56.25" x14ac:dyDescent="0.2">
      <c r="A17" s="64"/>
      <c r="B17" s="12"/>
      <c r="C17" s="46" t="s">
        <v>9</v>
      </c>
      <c r="D17" s="46" t="s">
        <v>11</v>
      </c>
      <c r="E17" s="46" t="s">
        <v>13</v>
      </c>
      <c r="F17" s="47"/>
      <c r="G17" s="210" t="s">
        <v>121</v>
      </c>
      <c r="H17" s="9" t="s">
        <v>69</v>
      </c>
      <c r="I17" s="211" t="s">
        <v>121</v>
      </c>
      <c r="J17" s="9" t="s">
        <v>69</v>
      </c>
      <c r="K17" s="234" t="s">
        <v>121</v>
      </c>
      <c r="L17" s="9" t="s">
        <v>69</v>
      </c>
      <c r="M17" s="65" t="s">
        <v>56</v>
      </c>
    </row>
    <row r="18" spans="1:16" ht="18" customHeight="1" x14ac:dyDescent="0.25">
      <c r="A18" s="235" t="s">
        <v>122</v>
      </c>
      <c r="B18" s="236"/>
      <c r="C18" s="237"/>
      <c r="D18" s="237"/>
      <c r="E18" s="237"/>
      <c r="F18" s="238"/>
      <c r="G18" s="292">
        <v>0.15</v>
      </c>
      <c r="H18" s="293"/>
      <c r="I18" s="292">
        <v>0.52</v>
      </c>
      <c r="J18" s="293"/>
      <c r="K18" s="292">
        <v>0.33</v>
      </c>
      <c r="L18" s="239"/>
      <c r="M18" s="65"/>
    </row>
    <row r="19" spans="1:16" x14ac:dyDescent="0.2">
      <c r="C19" s="191"/>
    </row>
    <row r="20" spans="1:16" x14ac:dyDescent="0.2">
      <c r="C20" t="s">
        <v>123</v>
      </c>
    </row>
    <row r="21" spans="1:16" x14ac:dyDescent="0.2">
      <c r="C21" t="s">
        <v>93</v>
      </c>
      <c r="G21" s="121" t="s">
        <v>83</v>
      </c>
      <c r="H21" s="121"/>
      <c r="I21" s="121"/>
      <c r="J21" s="121"/>
      <c r="K21" s="121"/>
      <c r="L21" s="121"/>
      <c r="M21" s="121"/>
      <c r="N21" s="121"/>
      <c r="O21" s="121"/>
      <c r="P21" s="121"/>
    </row>
    <row r="22" spans="1:16" x14ac:dyDescent="0.2">
      <c r="C22" s="191" t="s">
        <v>124</v>
      </c>
    </row>
    <row r="23" spans="1:16" x14ac:dyDescent="0.2">
      <c r="C23" s="191" t="s">
        <v>125</v>
      </c>
    </row>
    <row r="25" spans="1:16" x14ac:dyDescent="0.2">
      <c r="A25" s="256"/>
      <c r="B25" s="256"/>
      <c r="C25" s="373" t="s">
        <v>181</v>
      </c>
      <c r="D25" s="256"/>
      <c r="E25" s="256"/>
      <c r="F25" s="256"/>
      <c r="G25" s="256"/>
      <c r="H25" s="256"/>
      <c r="I25" s="256"/>
      <c r="J25" s="256"/>
      <c r="K25" s="256"/>
      <c r="L25" s="256"/>
      <c r="M25" s="256"/>
      <c r="N25" s="256"/>
      <c r="O25" s="256"/>
      <c r="P25" s="256"/>
    </row>
    <row r="26" spans="1:16" x14ac:dyDescent="0.2">
      <c r="A26" s="256"/>
      <c r="B26" s="256"/>
      <c r="C26" s="375" t="s">
        <v>182</v>
      </c>
      <c r="D26" s="256"/>
      <c r="E26" s="256"/>
      <c r="F26" s="256"/>
      <c r="G26" s="256"/>
      <c r="H26" s="256"/>
      <c r="I26" s="256"/>
      <c r="J26" s="256"/>
      <c r="K26" s="256"/>
      <c r="L26" s="256"/>
      <c r="M26" s="256"/>
      <c r="N26" s="256"/>
      <c r="O26" s="256"/>
      <c r="P26" s="256"/>
    </row>
    <row r="27" spans="1:16" x14ac:dyDescent="0.2">
      <c r="A27" s="256"/>
      <c r="B27" s="256"/>
      <c r="C27" s="373" t="s">
        <v>183</v>
      </c>
      <c r="D27" s="256"/>
      <c r="E27" s="256"/>
      <c r="F27" s="256"/>
      <c r="G27" s="256"/>
      <c r="H27" s="256"/>
      <c r="I27" s="256"/>
      <c r="J27" s="256"/>
      <c r="K27" s="256"/>
      <c r="L27" s="256"/>
      <c r="M27" s="256"/>
      <c r="N27" s="256"/>
      <c r="O27" s="256"/>
      <c r="P27" s="256"/>
    </row>
    <row r="28" spans="1:16" x14ac:dyDescent="0.2">
      <c r="A28" s="256"/>
      <c r="B28" s="256"/>
      <c r="C28" s="373" t="s">
        <v>184</v>
      </c>
      <c r="D28" s="256"/>
      <c r="E28" s="256"/>
      <c r="F28" s="256"/>
      <c r="G28" s="256"/>
      <c r="H28" s="256"/>
      <c r="I28" s="256"/>
      <c r="J28" s="256"/>
      <c r="K28" s="256"/>
      <c r="L28" s="256"/>
      <c r="M28" s="256"/>
      <c r="N28" s="256"/>
      <c r="O28" s="256"/>
      <c r="P28" s="256"/>
    </row>
    <row r="29" spans="1:16" x14ac:dyDescent="0.2">
      <c r="A29" s="256"/>
      <c r="B29" s="256"/>
      <c r="C29" s="373" t="s">
        <v>185</v>
      </c>
      <c r="D29" s="256"/>
      <c r="E29" s="256"/>
      <c r="F29" s="256"/>
      <c r="G29" s="256"/>
      <c r="H29" s="256"/>
      <c r="I29" s="256"/>
      <c r="J29" s="256"/>
      <c r="K29" s="256"/>
      <c r="L29" s="256"/>
      <c r="M29" s="256"/>
      <c r="N29" s="256"/>
      <c r="O29" s="256"/>
      <c r="P29" s="256"/>
    </row>
    <row r="30" spans="1:16" s="360" customFormat="1" x14ac:dyDescent="0.2">
      <c r="A30" s="256"/>
      <c r="B30" s="256"/>
      <c r="C30" s="373" t="s">
        <v>136</v>
      </c>
      <c r="D30" s="256"/>
      <c r="E30" s="256"/>
      <c r="F30" s="256"/>
      <c r="G30" s="256"/>
      <c r="H30" s="256"/>
      <c r="I30" s="256"/>
      <c r="J30" s="256"/>
      <c r="K30" s="256"/>
      <c r="L30" s="256"/>
      <c r="M30" s="256"/>
      <c r="N30" s="256"/>
      <c r="O30" s="256"/>
      <c r="P30" s="256"/>
    </row>
    <row r="31" spans="1:16" s="383" customFormat="1" x14ac:dyDescent="0.2">
      <c r="A31" s="256"/>
      <c r="B31" s="256"/>
      <c r="C31" s="377"/>
      <c r="D31" s="256"/>
      <c r="E31" s="256"/>
      <c r="F31" s="256"/>
      <c r="G31" s="256"/>
      <c r="H31" s="256"/>
      <c r="I31" s="256"/>
      <c r="J31" s="256"/>
      <c r="K31" s="256"/>
      <c r="L31" s="256"/>
      <c r="M31" s="256"/>
      <c r="N31" s="256"/>
      <c r="O31" s="256"/>
      <c r="P31" s="256"/>
    </row>
    <row r="32" spans="1:16" s="383" customFormat="1" x14ac:dyDescent="0.2">
      <c r="A32" s="256"/>
      <c r="B32" s="256"/>
      <c r="C32" s="392" t="s">
        <v>196</v>
      </c>
      <c r="D32" s="256"/>
      <c r="E32" s="256"/>
      <c r="F32" s="256"/>
      <c r="G32" s="256"/>
      <c r="H32" s="256"/>
      <c r="I32" s="256"/>
      <c r="J32" s="256"/>
      <c r="K32" s="256"/>
      <c r="L32" s="256"/>
      <c r="M32" s="256"/>
      <c r="N32" s="256"/>
      <c r="O32" s="256"/>
      <c r="P32" s="256"/>
    </row>
    <row r="33" spans="1:16" s="383" customFormat="1" ht="15" x14ac:dyDescent="0.2">
      <c r="A33" s="256"/>
      <c r="B33" s="256"/>
      <c r="C33" s="393" t="s">
        <v>197</v>
      </c>
      <c r="D33" s="256"/>
      <c r="E33" s="256"/>
      <c r="F33" s="256"/>
      <c r="G33" s="256"/>
      <c r="H33" s="256"/>
      <c r="I33" s="256"/>
      <c r="J33" s="256"/>
      <c r="K33" s="256"/>
      <c r="L33" s="256"/>
      <c r="M33" s="256"/>
      <c r="N33" s="256"/>
      <c r="O33" s="256"/>
      <c r="P33" s="256"/>
    </row>
    <row r="34" spans="1:16" s="383" customFormat="1" x14ac:dyDescent="0.2">
      <c r="A34" s="256"/>
      <c r="B34" s="256"/>
      <c r="C34" s="377"/>
      <c r="D34" s="256"/>
      <c r="E34" s="256"/>
      <c r="F34" s="256"/>
      <c r="G34" s="256"/>
      <c r="H34" s="256"/>
      <c r="I34" s="256"/>
      <c r="J34" s="256"/>
      <c r="K34" s="256"/>
      <c r="L34" s="256"/>
      <c r="M34" s="256"/>
      <c r="N34" s="256"/>
      <c r="O34" s="256"/>
      <c r="P34" s="256"/>
    </row>
    <row r="35" spans="1:16" x14ac:dyDescent="0.2">
      <c r="A35" s="256"/>
      <c r="B35" s="256"/>
      <c r="C35" s="257" t="s">
        <v>147</v>
      </c>
      <c r="D35" s="256"/>
      <c r="E35" s="256"/>
      <c r="F35" s="256"/>
      <c r="G35" s="256"/>
      <c r="H35" s="256"/>
      <c r="I35" s="256"/>
      <c r="J35" s="256"/>
      <c r="K35" s="256"/>
      <c r="L35" s="256"/>
      <c r="M35" s="256"/>
      <c r="N35" s="256"/>
      <c r="O35" s="256"/>
      <c r="P35" s="256"/>
    </row>
    <row r="37" spans="1:16" x14ac:dyDescent="0.2">
      <c r="C37" s="191" t="s">
        <v>102</v>
      </c>
      <c r="D37" s="1"/>
      <c r="E37" s="1"/>
      <c r="F37" s="1"/>
    </row>
    <row r="39" spans="1:16" x14ac:dyDescent="0.2">
      <c r="C39" t="s">
        <v>94</v>
      </c>
    </row>
    <row r="41" spans="1:16" x14ac:dyDescent="0.2">
      <c r="C41" s="191" t="s">
        <v>126</v>
      </c>
    </row>
    <row r="42" spans="1:16" ht="13.5" thickBot="1" x14ac:dyDescent="0.25">
      <c r="C42" s="122"/>
      <c r="D42" s="122"/>
      <c r="E42" s="122"/>
      <c r="F42" s="122"/>
      <c r="G42" s="122"/>
      <c r="H42" s="122"/>
      <c r="I42" s="122"/>
      <c r="J42" s="122"/>
      <c r="K42" s="122"/>
      <c r="L42" s="122"/>
      <c r="M42" s="122"/>
      <c r="N42" s="122"/>
      <c r="O42" s="122"/>
      <c r="P42" s="122"/>
    </row>
    <row r="43" spans="1:16" x14ac:dyDescent="0.2">
      <c r="C43" s="20"/>
      <c r="D43" s="20"/>
      <c r="E43" s="20"/>
      <c r="F43" s="20"/>
      <c r="G43" s="20"/>
      <c r="H43" s="20"/>
      <c r="I43" s="20"/>
      <c r="J43" s="20"/>
      <c r="K43" s="20"/>
      <c r="L43" s="20"/>
      <c r="M43" s="20"/>
      <c r="N43" s="20"/>
      <c r="O43" s="20"/>
      <c r="P43" s="20"/>
    </row>
    <row r="44" spans="1:16" ht="15.75" x14ac:dyDescent="0.25">
      <c r="C44" s="191" t="s">
        <v>101</v>
      </c>
    </row>
    <row r="46" spans="1:16" x14ac:dyDescent="0.2">
      <c r="C46" t="s">
        <v>86</v>
      </c>
    </row>
    <row r="48" spans="1:16" x14ac:dyDescent="0.2">
      <c r="C48" t="s">
        <v>94</v>
      </c>
    </row>
    <row r="49" spans="2:16" ht="13.5" thickBot="1" x14ac:dyDescent="0.25">
      <c r="C49" s="122"/>
      <c r="D49" s="122"/>
      <c r="E49" s="122"/>
      <c r="F49" s="122"/>
      <c r="G49" s="122"/>
      <c r="H49" s="122"/>
      <c r="I49" s="122"/>
      <c r="J49" s="122"/>
      <c r="K49" s="122"/>
      <c r="L49" s="122"/>
      <c r="M49" s="122"/>
      <c r="N49" s="122"/>
      <c r="O49" s="122"/>
      <c r="P49" s="122"/>
    </row>
    <row r="51" spans="2:16" x14ac:dyDescent="0.2">
      <c r="C51" t="s">
        <v>96</v>
      </c>
    </row>
    <row r="52" spans="2:16" x14ac:dyDescent="0.2">
      <c r="C52" t="s">
        <v>95</v>
      </c>
      <c r="G52" s="121"/>
      <c r="H52" s="121"/>
      <c r="I52" s="121"/>
      <c r="J52" s="121"/>
      <c r="K52" s="121"/>
      <c r="L52" s="121"/>
    </row>
    <row r="54" spans="2:16" x14ac:dyDescent="0.2">
      <c r="B54" s="256"/>
      <c r="C54" s="445" t="s">
        <v>205</v>
      </c>
      <c r="D54" s="444"/>
      <c r="E54" s="444"/>
      <c r="F54" s="444"/>
      <c r="G54" s="444"/>
      <c r="H54" s="444"/>
      <c r="I54" s="444"/>
      <c r="J54" s="444"/>
      <c r="K54" s="444"/>
      <c r="L54" s="444"/>
      <c r="M54" s="444"/>
      <c r="N54" s="444"/>
      <c r="O54" s="444"/>
      <c r="P54" s="444"/>
    </row>
    <row r="55" spans="2:16" x14ac:dyDescent="0.2">
      <c r="B55" s="256"/>
      <c r="C55" s="445" t="s">
        <v>206</v>
      </c>
      <c r="D55" s="444"/>
      <c r="E55" s="444"/>
      <c r="F55" s="444"/>
      <c r="G55" s="444"/>
      <c r="H55" s="444"/>
      <c r="I55" s="444"/>
      <c r="J55" s="444"/>
      <c r="K55" s="444"/>
      <c r="L55" s="444"/>
      <c r="M55" s="444"/>
      <c r="N55" s="444"/>
      <c r="O55" s="444"/>
      <c r="P55" s="444"/>
    </row>
    <row r="57" spans="2:16" x14ac:dyDescent="0.2">
      <c r="C57" t="s">
        <v>127</v>
      </c>
    </row>
    <row r="59" spans="2:16" x14ac:dyDescent="0.2">
      <c r="C59" t="s">
        <v>94</v>
      </c>
    </row>
    <row r="61" spans="2:16" x14ac:dyDescent="0.2">
      <c r="C61" t="s">
        <v>82</v>
      </c>
    </row>
    <row r="62" spans="2:16" ht="13.5" thickBot="1" x14ac:dyDescent="0.25">
      <c r="C62" s="122"/>
      <c r="D62" s="122"/>
      <c r="E62" s="122"/>
      <c r="F62" s="122"/>
      <c r="G62" s="122"/>
      <c r="H62" s="122"/>
      <c r="I62" s="122"/>
      <c r="J62" s="122"/>
      <c r="K62" s="122"/>
      <c r="L62" s="122"/>
      <c r="M62" s="122"/>
      <c r="N62" s="122"/>
      <c r="O62" s="122"/>
      <c r="P62" s="122"/>
    </row>
    <row r="63" spans="2:16" x14ac:dyDescent="0.2">
      <c r="C63" s="357"/>
      <c r="D63" s="357"/>
      <c r="E63" s="357"/>
      <c r="F63" s="357"/>
      <c r="G63" s="357"/>
      <c r="H63" s="357"/>
      <c r="I63" s="357"/>
      <c r="J63" s="357"/>
      <c r="K63" s="357"/>
      <c r="L63" s="357"/>
      <c r="M63" s="357"/>
      <c r="N63" s="357"/>
      <c r="O63" s="357"/>
      <c r="P63" s="357"/>
    </row>
    <row r="64" spans="2:16" x14ac:dyDescent="0.2">
      <c r="C64" s="379" t="s">
        <v>186</v>
      </c>
      <c r="D64" s="357"/>
      <c r="E64" s="357"/>
      <c r="F64" s="357"/>
      <c r="G64" s="357"/>
      <c r="H64" s="357"/>
      <c r="I64" s="357"/>
      <c r="J64" s="357"/>
      <c r="K64" s="357"/>
      <c r="L64" s="357"/>
      <c r="M64" s="357"/>
      <c r="N64" s="357"/>
      <c r="O64" s="357"/>
      <c r="P64" s="357"/>
    </row>
    <row r="65" spans="2:16" x14ac:dyDescent="0.2">
      <c r="C65" s="378"/>
      <c r="D65" s="357"/>
      <c r="E65" s="357"/>
      <c r="F65" s="357"/>
      <c r="G65" s="357"/>
      <c r="H65" s="357"/>
      <c r="I65" s="357"/>
      <c r="J65" s="357"/>
      <c r="K65" s="357"/>
      <c r="L65" s="357"/>
      <c r="M65" s="357"/>
      <c r="N65" s="357"/>
      <c r="O65" s="357"/>
      <c r="P65" s="357"/>
    </row>
    <row r="66" spans="2:16" x14ac:dyDescent="0.2">
      <c r="C66" s="377" t="s">
        <v>187</v>
      </c>
      <c r="D66" s="357"/>
      <c r="E66" s="357"/>
      <c r="F66" s="357"/>
      <c r="G66" s="357"/>
      <c r="H66" s="357"/>
      <c r="I66" s="357"/>
      <c r="J66" s="357"/>
      <c r="K66" s="357"/>
      <c r="L66" s="357"/>
      <c r="M66" s="357"/>
      <c r="N66" s="357"/>
      <c r="O66" s="357"/>
      <c r="P66" s="357"/>
    </row>
    <row r="67" spans="2:16" x14ac:dyDescent="0.2">
      <c r="C67" s="377" t="s">
        <v>179</v>
      </c>
      <c r="D67" s="357"/>
      <c r="E67" s="357"/>
      <c r="F67" s="357"/>
      <c r="G67" s="357"/>
      <c r="H67" s="357"/>
      <c r="I67" s="357"/>
      <c r="J67" s="357"/>
      <c r="K67" s="357"/>
      <c r="L67" s="357"/>
      <c r="M67" s="357"/>
      <c r="N67" s="357"/>
      <c r="O67" s="357"/>
      <c r="P67" s="357"/>
    </row>
    <row r="68" spans="2:16" x14ac:dyDescent="0.2">
      <c r="C68" s="380" t="s">
        <v>188</v>
      </c>
      <c r="D68" s="357"/>
      <c r="E68" s="357"/>
      <c r="F68" s="357"/>
      <c r="G68" s="357"/>
      <c r="H68" s="357"/>
      <c r="I68" s="357"/>
      <c r="J68" s="357"/>
      <c r="K68" s="357"/>
      <c r="L68" s="357"/>
      <c r="M68" s="357"/>
      <c r="N68" s="357"/>
      <c r="O68" s="357"/>
      <c r="P68" s="357"/>
    </row>
    <row r="69" spans="2:16" s="372" customFormat="1" x14ac:dyDescent="0.2">
      <c r="C69" s="377" t="s">
        <v>189</v>
      </c>
      <c r="D69" s="374"/>
      <c r="E69" s="374"/>
      <c r="F69" s="374"/>
      <c r="G69" s="374"/>
      <c r="H69" s="374"/>
      <c r="I69" s="374"/>
      <c r="J69" s="374"/>
      <c r="K69" s="374"/>
      <c r="L69" s="374"/>
      <c r="M69" s="374"/>
      <c r="N69" s="374"/>
      <c r="O69" s="374"/>
      <c r="P69" s="374"/>
    </row>
    <row r="70" spans="2:16" s="389" customFormat="1" x14ac:dyDescent="0.2">
      <c r="C70" s="390"/>
      <c r="D70" s="391"/>
      <c r="E70" s="391"/>
      <c r="F70" s="391"/>
      <c r="G70" s="391"/>
      <c r="H70" s="391"/>
      <c r="I70" s="391"/>
      <c r="J70" s="391"/>
      <c r="K70" s="391"/>
      <c r="L70" s="391"/>
      <c r="M70" s="391"/>
      <c r="N70" s="391"/>
      <c r="O70" s="391"/>
      <c r="P70" s="391"/>
    </row>
    <row r="71" spans="2:16" s="389" customFormat="1" x14ac:dyDescent="0.2">
      <c r="C71" s="400" t="s">
        <v>196</v>
      </c>
      <c r="D71" s="391"/>
      <c r="E71" s="391"/>
      <c r="F71" s="391"/>
      <c r="G71" s="391"/>
      <c r="H71" s="391"/>
      <c r="I71" s="391"/>
      <c r="J71" s="391"/>
      <c r="K71" s="391"/>
      <c r="L71" s="391"/>
      <c r="M71" s="391"/>
      <c r="N71" s="391"/>
      <c r="O71" s="391"/>
      <c r="P71" s="391"/>
    </row>
    <row r="72" spans="2:16" s="389" customFormat="1" ht="15" x14ac:dyDescent="0.2">
      <c r="C72" s="401" t="s">
        <v>197</v>
      </c>
      <c r="D72" s="391"/>
      <c r="E72" s="391"/>
      <c r="F72" s="391"/>
      <c r="G72" s="391"/>
      <c r="H72" s="391"/>
      <c r="I72" s="391"/>
      <c r="J72" s="391"/>
      <c r="K72" s="391"/>
      <c r="L72" s="391"/>
      <c r="M72" s="391"/>
      <c r="N72" s="391"/>
      <c r="O72" s="391"/>
      <c r="P72" s="391"/>
    </row>
    <row r="73" spans="2:16" ht="13.5" thickBot="1" x14ac:dyDescent="0.25">
      <c r="B73" s="356"/>
      <c r="C73" s="358"/>
      <c r="D73" s="358"/>
      <c r="E73" s="358"/>
      <c r="F73" s="358"/>
      <c r="G73" s="358"/>
      <c r="H73" s="358"/>
      <c r="I73" s="358"/>
      <c r="J73" s="358"/>
      <c r="K73" s="358"/>
      <c r="L73" s="358"/>
      <c r="M73" s="358"/>
      <c r="N73" s="358"/>
      <c r="O73" s="358"/>
      <c r="P73" s="358"/>
    </row>
    <row r="74" spans="2:16" s="356" customFormat="1" x14ac:dyDescent="0.2">
      <c r="C74" s="357"/>
      <c r="D74" s="357"/>
      <c r="E74" s="357"/>
      <c r="F74" s="357"/>
      <c r="G74" s="357"/>
      <c r="H74" s="357"/>
      <c r="I74" s="357"/>
      <c r="J74" s="357"/>
      <c r="K74" s="357"/>
      <c r="L74" s="357"/>
      <c r="M74" s="357"/>
      <c r="N74" s="357"/>
      <c r="O74" s="357"/>
      <c r="P74" s="357"/>
    </row>
    <row r="75" spans="2:16" x14ac:dyDescent="0.2">
      <c r="B75" s="256"/>
      <c r="C75" s="402" t="s">
        <v>198</v>
      </c>
      <c r="D75" s="299"/>
      <c r="E75" s="299"/>
      <c r="F75" s="299"/>
      <c r="G75" s="299"/>
      <c r="H75" s="299"/>
      <c r="I75" s="299"/>
      <c r="J75" s="299"/>
      <c r="K75" s="299"/>
      <c r="L75" s="299"/>
      <c r="M75" s="299"/>
      <c r="N75" s="299"/>
      <c r="O75" s="299"/>
      <c r="P75" s="299"/>
    </row>
    <row r="76" spans="2:16" s="376" customFormat="1" ht="15" x14ac:dyDescent="0.2">
      <c r="B76" s="256"/>
      <c r="C76" s="403" t="s">
        <v>199</v>
      </c>
      <c r="D76" s="299"/>
      <c r="E76" s="299"/>
      <c r="F76" s="299"/>
      <c r="G76" s="299"/>
      <c r="H76" s="299"/>
      <c r="I76" s="299"/>
      <c r="J76" s="299"/>
      <c r="K76" s="299"/>
      <c r="L76" s="299"/>
      <c r="M76" s="299"/>
      <c r="N76" s="299"/>
      <c r="O76" s="299"/>
      <c r="P76" s="299"/>
    </row>
    <row r="77" spans="2:16" s="399" customFormat="1" ht="15" x14ac:dyDescent="0.2">
      <c r="B77" s="256"/>
      <c r="C77" s="403" t="s">
        <v>200</v>
      </c>
      <c r="D77" s="299"/>
      <c r="E77" s="299"/>
      <c r="F77" s="299"/>
      <c r="G77" s="299"/>
      <c r="H77" s="299"/>
      <c r="I77" s="299"/>
      <c r="J77" s="299"/>
      <c r="K77" s="299"/>
      <c r="L77" s="299"/>
      <c r="M77" s="299"/>
      <c r="N77" s="299"/>
      <c r="O77" s="299"/>
      <c r="P77" s="299"/>
    </row>
    <row r="78" spans="2:16" s="376" customFormat="1" ht="15" x14ac:dyDescent="0.2">
      <c r="B78" s="256"/>
      <c r="C78" s="388" t="s">
        <v>208</v>
      </c>
      <c r="D78" s="299"/>
      <c r="E78" s="299"/>
      <c r="F78" s="299"/>
      <c r="G78" s="299"/>
      <c r="H78" s="299"/>
      <c r="I78" s="299"/>
      <c r="J78" s="299"/>
      <c r="K78" s="299"/>
      <c r="L78" s="299"/>
      <c r="M78" s="299"/>
      <c r="N78" s="299"/>
      <c r="O78" s="299"/>
      <c r="P78" s="299"/>
    </row>
    <row r="79" spans="2:16" s="376" customFormat="1" x14ac:dyDescent="0.2">
      <c r="B79" s="256"/>
      <c r="C79" s="390" t="s">
        <v>207</v>
      </c>
      <c r="D79" s="299"/>
      <c r="E79" s="299"/>
      <c r="F79" s="299"/>
      <c r="G79" s="299"/>
      <c r="H79" s="299"/>
      <c r="I79" s="299"/>
      <c r="J79" s="299"/>
      <c r="K79" s="299"/>
      <c r="L79" s="299"/>
      <c r="M79" s="299"/>
      <c r="N79" s="299"/>
      <c r="O79" s="299"/>
      <c r="P79" s="299"/>
    </row>
    <row r="80" spans="2:16" ht="13.5" thickBot="1" x14ac:dyDescent="0.25">
      <c r="B80" s="256"/>
      <c r="C80" s="300"/>
      <c r="D80" s="300"/>
      <c r="E80" s="300"/>
      <c r="F80" s="300"/>
      <c r="G80" s="300"/>
      <c r="H80" s="300"/>
      <c r="I80" s="300"/>
      <c r="J80" s="300"/>
      <c r="K80" s="300"/>
      <c r="L80" s="300"/>
      <c r="M80" s="300"/>
      <c r="N80" s="300"/>
      <c r="O80" s="300"/>
      <c r="P80" s="300"/>
    </row>
    <row r="81" spans="2:5" ht="13.5" thickBot="1" x14ac:dyDescent="0.25"/>
    <row r="82" spans="2:5" ht="13.5" thickBot="1" x14ac:dyDescent="0.25">
      <c r="B82" t="s">
        <v>87</v>
      </c>
      <c r="C82" s="148"/>
      <c r="D82" s="149"/>
      <c r="E82" s="191" t="s">
        <v>128</v>
      </c>
    </row>
    <row r="83" spans="2:5" ht="13.5" thickBot="1" x14ac:dyDescent="0.25">
      <c r="C83" s="140"/>
      <c r="D83" s="141"/>
      <c r="E83" s="191" t="s">
        <v>129</v>
      </c>
    </row>
    <row r="84" spans="2:5" ht="13.5" thickBot="1" x14ac:dyDescent="0.25">
      <c r="C84" s="142"/>
      <c r="D84" s="143"/>
      <c r="E84" t="s">
        <v>130</v>
      </c>
    </row>
    <row r="85" spans="2:5" ht="13.5" thickBot="1" x14ac:dyDescent="0.25">
      <c r="C85" s="144"/>
      <c r="D85" s="145"/>
      <c r="E85" t="s">
        <v>131</v>
      </c>
    </row>
    <row r="86" spans="2:5" ht="13.5" thickBot="1" x14ac:dyDescent="0.25">
      <c r="C86" s="240"/>
      <c r="D86" s="241"/>
      <c r="E86" t="s">
        <v>132</v>
      </c>
    </row>
    <row r="87" spans="2:5" s="498" customFormat="1" ht="13.5" thickBot="1" x14ac:dyDescent="0.25">
      <c r="C87" s="676"/>
      <c r="D87" s="677"/>
      <c r="E87" s="498" t="s">
        <v>261</v>
      </c>
    </row>
    <row r="88" spans="2:5" s="498" customFormat="1" ht="13.5" thickBot="1" x14ac:dyDescent="0.25">
      <c r="C88" s="678"/>
      <c r="D88" s="679"/>
      <c r="E88" s="498" t="s">
        <v>262</v>
      </c>
    </row>
    <row r="89" spans="2:5" s="498" customFormat="1" ht="13.5" thickBot="1" x14ac:dyDescent="0.25">
      <c r="C89" s="680"/>
      <c r="D89" s="681"/>
      <c r="E89" s="498" t="s">
        <v>263</v>
      </c>
    </row>
    <row r="90" spans="2:5" s="498" customFormat="1" ht="13.5" thickBot="1" x14ac:dyDescent="0.25">
      <c r="C90" s="674"/>
      <c r="D90" s="675"/>
      <c r="E90" s="498" t="s">
        <v>264</v>
      </c>
    </row>
    <row r="91" spans="2:5" s="498" customFormat="1" ht="13.5" thickBot="1" x14ac:dyDescent="0.25">
      <c r="C91" s="682"/>
      <c r="D91" s="683"/>
      <c r="E91" s="498" t="s">
        <v>265</v>
      </c>
    </row>
    <row r="92" spans="2:5" s="498" customFormat="1" ht="13.5" thickBot="1" x14ac:dyDescent="0.25">
      <c r="C92" s="686"/>
      <c r="D92" s="687"/>
      <c r="E92" s="498" t="s">
        <v>266</v>
      </c>
    </row>
    <row r="93" spans="2:5" s="498" customFormat="1" ht="13.5" thickBot="1" x14ac:dyDescent="0.25">
      <c r="C93" s="727"/>
      <c r="D93" s="728"/>
      <c r="E93" s="498" t="s">
        <v>273</v>
      </c>
    </row>
    <row r="94" spans="2:5" s="498" customFormat="1" ht="13.5" thickBot="1" x14ac:dyDescent="0.25">
      <c r="C94" s="729"/>
      <c r="D94" s="730"/>
      <c r="E94" s="498" t="s">
        <v>274</v>
      </c>
    </row>
    <row r="95" spans="2:5" ht="13.5" thickBot="1" x14ac:dyDescent="0.25">
      <c r="C95" s="146"/>
      <c r="D95" s="147"/>
      <c r="E95" t="s">
        <v>88</v>
      </c>
    </row>
    <row r="96" spans="2:5" ht="13.5" thickBot="1" x14ac:dyDescent="0.25">
      <c r="C96" s="297"/>
      <c r="D96" s="298"/>
      <c r="E96" s="296" t="s">
        <v>157</v>
      </c>
    </row>
  </sheetData>
  <protectedRanges>
    <protectedRange sqref="C83:D83" name="Range1_1"/>
    <protectedRange sqref="G18 I18 K18" name="Budget sheet Prog Serv_6"/>
  </protectedRanges>
  <phoneticPr fontId="12" type="noConversion"/>
  <pageMargins left="0.75" right="0.75" top="1" bottom="1" header="0.5" footer="0.5"/>
  <pageSetup scale="38" orientation="landscape"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8"/>
  <sheetViews>
    <sheetView zoomScaleNormal="100" workbookViewId="0"/>
  </sheetViews>
  <sheetFormatPr defaultRowHeight="12.75" x14ac:dyDescent="0.2"/>
  <cols>
    <col min="1" max="1" width="7.140625" customWidth="1"/>
    <col min="2" max="2" width="38.7109375" customWidth="1"/>
    <col min="3" max="3" width="11.28515625" style="48" customWidth="1"/>
    <col min="4" max="4" width="9.5703125" style="48" customWidth="1"/>
    <col min="5" max="5" width="9.7109375" style="48" customWidth="1"/>
    <col min="6" max="6" width="10.28515625" style="48" customWidth="1"/>
    <col min="7" max="7" width="13.7109375" customWidth="1"/>
    <col min="8" max="8" width="12" customWidth="1"/>
    <col min="9" max="9" width="13.5703125" style="541" customWidth="1"/>
    <col min="10" max="10" width="10.85546875" style="541" customWidth="1"/>
    <col min="11" max="11" width="13.140625" customWidth="1"/>
    <col min="12" max="12" width="12.7109375" style="541" customWidth="1"/>
    <col min="13" max="13" width="12" customWidth="1"/>
    <col min="14" max="14" width="12.28515625" customWidth="1"/>
    <col min="15" max="18" width="12.28515625" style="498" customWidth="1"/>
    <col min="19" max="21" width="12.7109375" style="498" customWidth="1"/>
    <col min="22" max="22" width="12.5703125" style="498" customWidth="1"/>
    <col min="23" max="23" width="12.7109375" style="498" customWidth="1"/>
    <col min="24" max="26" width="13.85546875" style="498" customWidth="1"/>
    <col min="27" max="28" width="12.7109375" style="498" customWidth="1"/>
    <col min="29" max="29" width="12.7109375" customWidth="1"/>
    <col min="30" max="30" width="21.5703125" style="526" customWidth="1"/>
    <col min="31" max="31" width="11.28515625" style="526" bestFit="1" customWidth="1"/>
  </cols>
  <sheetData>
    <row r="1" spans="1:31" x14ac:dyDescent="0.2">
      <c r="A1" s="114" t="s">
        <v>242</v>
      </c>
      <c r="AC1" s="105">
        <f ca="1">TODAY()</f>
        <v>43483</v>
      </c>
    </row>
    <row r="2" spans="1:31" x14ac:dyDescent="0.2">
      <c r="A2" s="114" t="s">
        <v>221</v>
      </c>
    </row>
    <row r="3" spans="1:31" x14ac:dyDescent="0.2">
      <c r="A3" s="114" t="s">
        <v>222</v>
      </c>
    </row>
    <row r="4" spans="1:31" x14ac:dyDescent="0.2">
      <c r="A4" s="114" t="s">
        <v>238</v>
      </c>
    </row>
    <row r="5" spans="1:31" x14ac:dyDescent="0.2">
      <c r="A5" s="209" t="s">
        <v>237</v>
      </c>
    </row>
    <row r="6" spans="1:31" s="498" customFormat="1" x14ac:dyDescent="0.2">
      <c r="A6" s="209" t="s">
        <v>278</v>
      </c>
      <c r="C6" s="48"/>
      <c r="D6" s="48"/>
      <c r="E6" s="48"/>
      <c r="F6" s="48"/>
      <c r="I6" s="541"/>
      <c r="J6" s="541"/>
      <c r="L6" s="541"/>
      <c r="AD6" s="526"/>
      <c r="AE6" s="526"/>
    </row>
    <row r="7" spans="1:31" s="498" customFormat="1" x14ac:dyDescent="0.2">
      <c r="A7" s="209" t="s">
        <v>279</v>
      </c>
      <c r="C7" s="48"/>
      <c r="D7" s="48"/>
      <c r="E7" s="48"/>
      <c r="F7" s="48"/>
      <c r="I7" s="541"/>
      <c r="J7" s="541"/>
      <c r="L7" s="541"/>
      <c r="AD7" s="526"/>
      <c r="AE7" s="526"/>
    </row>
    <row r="8" spans="1:31" s="498" customFormat="1" x14ac:dyDescent="0.2">
      <c r="A8" s="209" t="s">
        <v>260</v>
      </c>
      <c r="C8" s="48"/>
      <c r="D8" s="48"/>
      <c r="E8" s="48"/>
      <c r="F8" s="48"/>
      <c r="I8" s="541"/>
      <c r="J8" s="541"/>
      <c r="K8" s="541"/>
      <c r="L8" s="541"/>
      <c r="M8" s="541"/>
      <c r="N8" s="541"/>
      <c r="O8" s="541"/>
      <c r="P8" s="541"/>
      <c r="Q8" s="541"/>
      <c r="R8" s="541"/>
      <c r="S8" s="541"/>
      <c r="T8" s="541"/>
      <c r="U8" s="541"/>
      <c r="AD8" s="526"/>
      <c r="AE8" s="526"/>
    </row>
    <row r="9" spans="1:31" s="498" customFormat="1" x14ac:dyDescent="0.2">
      <c r="A9" s="209" t="s">
        <v>276</v>
      </c>
      <c r="C9" s="48"/>
      <c r="D9" s="48"/>
      <c r="E9" s="48"/>
      <c r="F9" s="48"/>
      <c r="I9" s="541"/>
      <c r="J9" s="541"/>
      <c r="K9" s="541"/>
      <c r="L9" s="541"/>
      <c r="M9" s="541"/>
      <c r="N9" s="541"/>
      <c r="O9" s="541"/>
      <c r="P9" s="541"/>
      <c r="Q9" s="541"/>
      <c r="R9" s="541"/>
      <c r="S9" s="541"/>
      <c r="T9" s="541"/>
      <c r="U9" s="541"/>
      <c r="AD9" s="526"/>
      <c r="AE9" s="526"/>
    </row>
    <row r="10" spans="1:31" s="498" customFormat="1" x14ac:dyDescent="0.2">
      <c r="A10" s="209" t="s">
        <v>277</v>
      </c>
      <c r="C10" s="48"/>
      <c r="D10" s="48"/>
      <c r="E10" s="48"/>
      <c r="F10" s="48"/>
      <c r="I10" s="541"/>
      <c r="J10" s="541"/>
      <c r="K10" s="541"/>
      <c r="L10" s="541"/>
      <c r="M10" s="541"/>
      <c r="N10" s="541"/>
      <c r="O10" s="541"/>
      <c r="P10" s="541"/>
      <c r="Q10" s="541"/>
      <c r="R10" s="541"/>
      <c r="S10" s="541"/>
      <c r="T10" s="541"/>
      <c r="U10" s="541"/>
      <c r="AD10" s="526"/>
      <c r="AE10" s="526"/>
    </row>
    <row r="11" spans="1:31" s="498" customFormat="1" x14ac:dyDescent="0.2">
      <c r="A11" s="209" t="s">
        <v>272</v>
      </c>
      <c r="C11" s="48"/>
      <c r="D11" s="48"/>
      <c r="E11" s="48"/>
      <c r="F11" s="48"/>
      <c r="I11" s="541"/>
      <c r="J11" s="541"/>
      <c r="K11" s="541"/>
      <c r="L11" s="541"/>
      <c r="M11" s="541"/>
      <c r="N11" s="541"/>
      <c r="O11" s="541"/>
      <c r="P11" s="541"/>
      <c r="Q11" s="541"/>
      <c r="R11" s="541"/>
      <c r="S11" s="541"/>
      <c r="T11" s="541"/>
      <c r="U11" s="541"/>
      <c r="AD11" s="526"/>
      <c r="AE11" s="526"/>
    </row>
    <row r="12" spans="1:31" s="498" customFormat="1" x14ac:dyDescent="0.2">
      <c r="A12" s="209" t="s">
        <v>271</v>
      </c>
      <c r="C12" s="48"/>
      <c r="D12" s="48"/>
      <c r="E12" s="48"/>
      <c r="F12" s="48"/>
      <c r="I12" s="541"/>
      <c r="J12" s="541"/>
      <c r="K12" s="541"/>
      <c r="L12" s="541"/>
      <c r="M12" s="541"/>
      <c r="N12" s="541"/>
      <c r="O12" s="541"/>
      <c r="P12" s="541"/>
      <c r="Q12" s="541"/>
      <c r="R12" s="541"/>
      <c r="S12" s="541"/>
      <c r="T12" s="541"/>
      <c r="U12" s="541"/>
      <c r="AD12" s="526"/>
      <c r="AE12" s="526"/>
    </row>
    <row r="13" spans="1:31" x14ac:dyDescent="0.2">
      <c r="A13" s="114" t="s">
        <v>259</v>
      </c>
      <c r="K13" s="541"/>
      <c r="M13" s="541"/>
      <c r="N13" s="541"/>
      <c r="O13" s="541"/>
      <c r="P13" s="541"/>
      <c r="Q13" s="541"/>
      <c r="R13" s="541"/>
      <c r="S13" s="541"/>
      <c r="T13" s="541"/>
      <c r="U13" s="541"/>
    </row>
    <row r="14" spans="1:31" x14ac:dyDescent="0.2">
      <c r="A14" s="114" t="s">
        <v>243</v>
      </c>
    </row>
    <row r="16" spans="1:31" ht="18.75" thickBot="1" x14ac:dyDescent="0.3">
      <c r="A16" s="764" t="s">
        <v>190</v>
      </c>
      <c r="B16" s="764"/>
      <c r="C16" s="764"/>
      <c r="D16" s="764"/>
      <c r="E16" s="764"/>
      <c r="F16" s="764"/>
      <c r="G16" s="764"/>
      <c r="H16" s="764"/>
      <c r="I16" s="764"/>
      <c r="J16" s="764"/>
      <c r="K16" s="764"/>
      <c r="L16" s="764"/>
      <c r="M16" s="764"/>
      <c r="N16" s="764"/>
      <c r="O16" s="764"/>
      <c r="P16" s="764"/>
      <c r="Q16" s="764"/>
      <c r="R16" s="764"/>
      <c r="S16" s="764"/>
      <c r="T16" s="764"/>
      <c r="U16" s="764"/>
      <c r="V16" s="764"/>
      <c r="W16" s="764"/>
      <c r="X16" s="764"/>
      <c r="Y16" s="764"/>
      <c r="Z16" s="764"/>
      <c r="AA16" s="764"/>
      <c r="AB16" s="764"/>
      <c r="AC16" s="764"/>
    </row>
    <row r="17" spans="1:31" ht="15" x14ac:dyDescent="0.25">
      <c r="A17" s="765" t="s">
        <v>137</v>
      </c>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7"/>
    </row>
    <row r="18" spans="1:31" ht="22.5" x14ac:dyDescent="0.2">
      <c r="A18" s="76"/>
      <c r="B18" s="2" t="s">
        <v>140</v>
      </c>
      <c r="C18" s="49" t="s">
        <v>8</v>
      </c>
      <c r="D18" s="49" t="s">
        <v>10</v>
      </c>
      <c r="E18" s="49" t="s">
        <v>12</v>
      </c>
      <c r="F18" s="50"/>
      <c r="G18" s="135" t="s">
        <v>84</v>
      </c>
      <c r="H18" s="212" t="str">
        <f>+G19</f>
        <v xml:space="preserve">   WIOA Youth In School</v>
      </c>
      <c r="I18" s="232" t="s">
        <v>84</v>
      </c>
      <c r="J18" s="212" t="str">
        <f>+I19</f>
        <v xml:space="preserve">  WIOA Youth Out of School</v>
      </c>
      <c r="K18" s="185" t="s">
        <v>84</v>
      </c>
      <c r="L18" s="214" t="str">
        <f>+K19</f>
        <v xml:space="preserve">  JAG IN SCHOOL</v>
      </c>
      <c r="M18" s="576" t="s">
        <v>84</v>
      </c>
      <c r="N18" s="214" t="str">
        <f>+M19</f>
        <v xml:space="preserve"> JAG OUT OF SCHOOL</v>
      </c>
      <c r="O18" s="598" t="s">
        <v>84</v>
      </c>
      <c r="P18" s="597" t="str">
        <f>+O19</f>
        <v xml:space="preserve"> KINEXUS In School</v>
      </c>
      <c r="Q18" s="598" t="s">
        <v>84</v>
      </c>
      <c r="R18" s="597" t="str">
        <f>+Q19</f>
        <v xml:space="preserve"> KINEXUS Out of School</v>
      </c>
      <c r="S18" s="515" t="s">
        <v>84</v>
      </c>
      <c r="T18" s="214" t="str">
        <f>+S19</f>
        <v xml:space="preserve">  HI - C YOUTH</v>
      </c>
      <c r="U18" s="623" t="s">
        <v>84</v>
      </c>
      <c r="V18" s="597" t="str">
        <f>+U19</f>
        <v xml:space="preserve"> FY19 Foster Care</v>
      </c>
      <c r="W18" s="663" t="s">
        <v>84</v>
      </c>
      <c r="X18" s="597" t="str">
        <f>+W19</f>
        <v xml:space="preserve">  FY18 Foster Care</v>
      </c>
      <c r="Y18" s="731" t="s">
        <v>84</v>
      </c>
      <c r="Z18" s="187" t="str">
        <f>+$Y$19</f>
        <v xml:space="preserve"> JMG In School</v>
      </c>
      <c r="AA18" s="684" t="s">
        <v>84</v>
      </c>
      <c r="AB18" s="214" t="str">
        <f>+AA19</f>
        <v xml:space="preserve">  JMG OUT OF SCHOOL</v>
      </c>
      <c r="AC18" s="63"/>
    </row>
    <row r="19" spans="1:31" ht="22.5" x14ac:dyDescent="0.2">
      <c r="A19" s="64"/>
      <c r="B19" s="12"/>
      <c r="C19" s="46" t="s">
        <v>9</v>
      </c>
      <c r="D19" s="46" t="s">
        <v>11</v>
      </c>
      <c r="E19" s="46" t="s">
        <v>13</v>
      </c>
      <c r="F19" s="47"/>
      <c r="G19" s="210" t="str">
        <f>RIGHT('BUDGET SUMMARY'!A2,LEN(A2)-15)</f>
        <v xml:space="preserve">   WIOA Youth In School</v>
      </c>
      <c r="H19" s="539" t="s">
        <v>69</v>
      </c>
      <c r="I19" s="211" t="str">
        <f>RIGHT('BUDGET SUMMARY'!A3,LEN(A3)-15)</f>
        <v xml:space="preserve">  WIOA Youth Out of School</v>
      </c>
      <c r="J19" s="539" t="s">
        <v>69</v>
      </c>
      <c r="K19" s="213" t="str">
        <f>RIGHT('BUDGET SUMMARY'!A4,LEN(A4)-15)</f>
        <v xml:space="preserve">  JAG IN SCHOOL</v>
      </c>
      <c r="L19" s="568" t="s">
        <v>69</v>
      </c>
      <c r="M19" s="215" t="str">
        <f>RIGHT('BUDGET SUMMARY'!A5,LEN(A5)-15)</f>
        <v xml:space="preserve"> JAG OUT OF SCHOOL</v>
      </c>
      <c r="N19" s="188" t="s">
        <v>69</v>
      </c>
      <c r="O19" s="599" t="str">
        <f>RIGHT('BUDGET SUMMARY'!A6,LEN(A6)-15)</f>
        <v xml:space="preserve"> KINEXUS In School</v>
      </c>
      <c r="P19" s="188" t="s">
        <v>69</v>
      </c>
      <c r="Q19" s="599" t="str">
        <f>RIGHT('BUDGET SUMMARY'!A7,LEN(A7)-15)</f>
        <v xml:space="preserve"> KINEXUS Out of School</v>
      </c>
      <c r="R19" s="188" t="s">
        <v>69</v>
      </c>
      <c r="S19" s="516" t="str">
        <f>RIGHT('BUDGET SUMMARY'!$A8,LEN($A8)-15)</f>
        <v xml:space="preserve">  HI - C YOUTH</v>
      </c>
      <c r="T19" s="188" t="s">
        <v>69</v>
      </c>
      <c r="U19" s="662" t="str">
        <f>RIGHT('BUDGET SUMMARY'!$A9,LEN($A9)-15)</f>
        <v xml:space="preserve"> FY19 Foster Care</v>
      </c>
      <c r="V19" s="188" t="s">
        <v>69</v>
      </c>
      <c r="W19" s="664" t="str">
        <f>RIGHT('BUDGET SUMMARY'!$A10,LEN($A10)-15)</f>
        <v xml:space="preserve">  FY18 Foster Care</v>
      </c>
      <c r="X19" s="188" t="s">
        <v>69</v>
      </c>
      <c r="Y19" s="732" t="str">
        <f>RIGHT('BUDGET SUMMARY'!$A11,LEN($A11)-15)</f>
        <v xml:space="preserve"> JMG In School</v>
      </c>
      <c r="Z19" s="188" t="s">
        <v>69</v>
      </c>
      <c r="AA19" s="688" t="str">
        <f>RIGHT('BUDGET SUMMARY'!$A12,LEN($A12)-15)</f>
        <v xml:space="preserve">  JMG OUT OF SCHOOL</v>
      </c>
      <c r="AB19" s="188" t="s">
        <v>69</v>
      </c>
      <c r="AC19" s="65" t="s">
        <v>56</v>
      </c>
    </row>
    <row r="20" spans="1:31" x14ac:dyDescent="0.2">
      <c r="A20" s="120" t="s">
        <v>85</v>
      </c>
      <c r="B20" s="106"/>
      <c r="C20" s="46"/>
      <c r="D20" s="46"/>
      <c r="E20" s="46"/>
      <c r="F20" s="47"/>
      <c r="G20" s="113"/>
      <c r="H20" s="107"/>
      <c r="I20" s="564"/>
      <c r="J20" s="542"/>
      <c r="K20" s="113"/>
      <c r="L20" s="569"/>
      <c r="M20" s="113"/>
      <c r="N20" s="182"/>
      <c r="O20" s="113"/>
      <c r="P20" s="182"/>
      <c r="Q20" s="113"/>
      <c r="R20" s="182"/>
      <c r="S20" s="113"/>
      <c r="T20" s="182"/>
      <c r="U20" s="113"/>
      <c r="V20" s="653"/>
      <c r="W20" s="653"/>
      <c r="X20" s="653"/>
      <c r="Y20" s="653"/>
      <c r="Z20" s="653"/>
      <c r="AA20" s="653"/>
      <c r="AB20" s="182"/>
      <c r="AC20" s="65"/>
    </row>
    <row r="21" spans="1:31" x14ac:dyDescent="0.2">
      <c r="A21" s="66">
        <v>1</v>
      </c>
      <c r="B21" s="490"/>
      <c r="C21" s="488"/>
      <c r="D21" s="489"/>
      <c r="E21" s="489"/>
      <c r="F21" s="43"/>
      <c r="G21" s="44">
        <f t="shared" ref="G21:G27" si="0">ROUND($C21*$D21*$E21*$G$20,0)</f>
        <v>0</v>
      </c>
      <c r="H21" s="44"/>
      <c r="I21" s="543">
        <f>ROUND($C21*$D21*$E21*$I$20,0)</f>
        <v>0</v>
      </c>
      <c r="J21" s="543"/>
      <c r="K21" s="44">
        <f>ROUND($C21*$D21*$E21*$K$20,0)</f>
        <v>0</v>
      </c>
      <c r="L21" s="579"/>
      <c r="M21" s="44">
        <f>ROUND($C21*$D21*$E21*$M$20,0)</f>
        <v>0</v>
      </c>
      <c r="N21" s="183"/>
      <c r="O21" s="44">
        <f>ROUND($C21*$D21*$E21*O$20,0)</f>
        <v>0</v>
      </c>
      <c r="P21" s="183"/>
      <c r="Q21" s="44">
        <f>ROUND($C21*$D21*$E21*Q$20,0)</f>
        <v>0</v>
      </c>
      <c r="R21" s="183"/>
      <c r="S21" s="44">
        <f>ROUND($C21*$D21*$E21*$S$20,0)</f>
        <v>0</v>
      </c>
      <c r="T21" s="183"/>
      <c r="U21" s="44">
        <f t="shared" ref="U21:U27" si="1">ROUND($C21*$D21*$E21*$U$20,0)</f>
        <v>0</v>
      </c>
      <c r="V21" s="183"/>
      <c r="W21" s="44">
        <f>ROUND($C21*$D21*$E21*W$20,0)</f>
        <v>0</v>
      </c>
      <c r="X21" s="183"/>
      <c r="Y21" s="44">
        <f>ROUND($C21*$D21*$E21*Y$20,0)</f>
        <v>0</v>
      </c>
      <c r="Z21" s="183"/>
      <c r="AA21" s="44">
        <f>ROUND($C21*$D21*$E21*$AA$20,0)</f>
        <v>0</v>
      </c>
      <c r="AB21" s="183"/>
      <c r="AC21" s="67">
        <f>SUM(G21:AB21)</f>
        <v>0</v>
      </c>
    </row>
    <row r="22" spans="1:31" x14ac:dyDescent="0.2">
      <c r="A22" s="66">
        <v>2</v>
      </c>
      <c r="B22" s="616"/>
      <c r="C22" s="115"/>
      <c r="D22" s="116"/>
      <c r="E22" s="116"/>
      <c r="F22" s="43"/>
      <c r="G22" s="44">
        <f t="shared" si="0"/>
        <v>0</v>
      </c>
      <c r="H22" s="44"/>
      <c r="I22" s="543">
        <f t="shared" ref="I22:I27" si="2">ROUND($C22*$D22*$E22*$I$20,0)</f>
        <v>0</v>
      </c>
      <c r="J22" s="543"/>
      <c r="K22" s="44">
        <f t="shared" ref="K22:K27" si="3">ROUND($C22*$D22*$E22*$K$20,0)</f>
        <v>0</v>
      </c>
      <c r="L22" s="570"/>
      <c r="M22" s="44">
        <f t="shared" ref="M22:M27" si="4">ROUND($C22*$D22*$E22*$M$20,0)</f>
        <v>0</v>
      </c>
      <c r="N22" s="183"/>
      <c r="O22" s="44">
        <f t="shared" ref="O22:Q27" si="5">ROUND($C22*$D22*$E22*O$20,0)</f>
        <v>0</v>
      </c>
      <c r="P22" s="183"/>
      <c r="Q22" s="44">
        <f t="shared" si="5"/>
        <v>0</v>
      </c>
      <c r="R22" s="183"/>
      <c r="S22" s="44">
        <f t="shared" ref="S22:S27" si="6">ROUND($C22*$D22*$E22*$S$20,0)</f>
        <v>0</v>
      </c>
      <c r="T22" s="183"/>
      <c r="U22" s="44">
        <f t="shared" si="1"/>
        <v>0</v>
      </c>
      <c r="V22" s="183"/>
      <c r="W22" s="44">
        <f t="shared" ref="W22:W27" si="7">ROUND($C22*$D22*$E22*$W$20,0)</f>
        <v>0</v>
      </c>
      <c r="X22" s="183"/>
      <c r="Y22" s="44">
        <f t="shared" ref="Y22:Y27" si="8">ROUND($C22*$D22*$E22*Y$20,0)</f>
        <v>0</v>
      </c>
      <c r="Z22" s="183"/>
      <c r="AA22" s="44">
        <f t="shared" ref="AA22:AA27" si="9">ROUND($C22*$D22*$E22*$AA$20,0)</f>
        <v>0</v>
      </c>
      <c r="AB22" s="183"/>
      <c r="AC22" s="501">
        <f t="shared" ref="AC22:AC27" si="10">SUM(G22:AB22)</f>
        <v>0</v>
      </c>
    </row>
    <row r="23" spans="1:31" x14ac:dyDescent="0.2">
      <c r="A23" s="66">
        <v>3</v>
      </c>
      <c r="B23" s="14"/>
      <c r="C23" s="115"/>
      <c r="D23" s="116"/>
      <c r="E23" s="116"/>
      <c r="F23" s="43"/>
      <c r="G23" s="44">
        <f t="shared" si="0"/>
        <v>0</v>
      </c>
      <c r="H23" s="44"/>
      <c r="I23" s="543">
        <f t="shared" si="2"/>
        <v>0</v>
      </c>
      <c r="J23" s="543"/>
      <c r="K23" s="44">
        <f t="shared" si="3"/>
        <v>0</v>
      </c>
      <c r="L23" s="570"/>
      <c r="M23" s="44">
        <f t="shared" si="4"/>
        <v>0</v>
      </c>
      <c r="N23" s="183"/>
      <c r="O23" s="44">
        <f t="shared" si="5"/>
        <v>0</v>
      </c>
      <c r="P23" s="183"/>
      <c r="Q23" s="44">
        <f t="shared" si="5"/>
        <v>0</v>
      </c>
      <c r="R23" s="183"/>
      <c r="S23" s="44">
        <f t="shared" si="6"/>
        <v>0</v>
      </c>
      <c r="T23" s="183"/>
      <c r="U23" s="44">
        <f t="shared" si="1"/>
        <v>0</v>
      </c>
      <c r="V23" s="183"/>
      <c r="W23" s="44">
        <f t="shared" si="7"/>
        <v>0</v>
      </c>
      <c r="X23" s="183"/>
      <c r="Y23" s="44">
        <f t="shared" si="8"/>
        <v>0</v>
      </c>
      <c r="Z23" s="183"/>
      <c r="AA23" s="44">
        <f t="shared" si="9"/>
        <v>0</v>
      </c>
      <c r="AB23" s="183"/>
      <c r="AC23" s="501">
        <f t="shared" si="10"/>
        <v>0</v>
      </c>
    </row>
    <row r="24" spans="1:31" x14ac:dyDescent="0.2">
      <c r="A24" s="66">
        <v>4</v>
      </c>
      <c r="B24" s="14"/>
      <c r="C24" s="115"/>
      <c r="D24" s="116"/>
      <c r="E24" s="116"/>
      <c r="F24" s="43"/>
      <c r="G24" s="44">
        <f t="shared" si="0"/>
        <v>0</v>
      </c>
      <c r="H24" s="44"/>
      <c r="I24" s="543">
        <f t="shared" si="2"/>
        <v>0</v>
      </c>
      <c r="J24" s="543"/>
      <c r="K24" s="44">
        <f t="shared" si="3"/>
        <v>0</v>
      </c>
      <c r="L24" s="570"/>
      <c r="M24" s="44">
        <f t="shared" si="4"/>
        <v>0</v>
      </c>
      <c r="N24" s="183"/>
      <c r="O24" s="44">
        <f t="shared" si="5"/>
        <v>0</v>
      </c>
      <c r="P24" s="183"/>
      <c r="Q24" s="44">
        <f t="shared" si="5"/>
        <v>0</v>
      </c>
      <c r="R24" s="183"/>
      <c r="S24" s="44">
        <f t="shared" si="6"/>
        <v>0</v>
      </c>
      <c r="T24" s="183"/>
      <c r="U24" s="44">
        <f t="shared" si="1"/>
        <v>0</v>
      </c>
      <c r="V24" s="183"/>
      <c r="W24" s="44">
        <f>ROUND($C24*$D24*$E24*$W$20,0)</f>
        <v>0</v>
      </c>
      <c r="X24" s="183"/>
      <c r="Y24" s="44">
        <f t="shared" si="8"/>
        <v>0</v>
      </c>
      <c r="Z24" s="183"/>
      <c r="AA24" s="44">
        <f t="shared" si="9"/>
        <v>0</v>
      </c>
      <c r="AB24" s="183"/>
      <c r="AC24" s="501">
        <f t="shared" si="10"/>
        <v>0</v>
      </c>
    </row>
    <row r="25" spans="1:31" x14ac:dyDescent="0.2">
      <c r="A25" s="66">
        <v>5</v>
      </c>
      <c r="B25" s="14"/>
      <c r="C25" s="115"/>
      <c r="D25" s="116"/>
      <c r="E25" s="116"/>
      <c r="F25" s="43"/>
      <c r="G25" s="44">
        <f t="shared" si="0"/>
        <v>0</v>
      </c>
      <c r="H25" s="44"/>
      <c r="I25" s="543">
        <f t="shared" si="2"/>
        <v>0</v>
      </c>
      <c r="J25" s="543"/>
      <c r="K25" s="44">
        <f t="shared" si="3"/>
        <v>0</v>
      </c>
      <c r="L25" s="570"/>
      <c r="M25" s="44">
        <f t="shared" si="4"/>
        <v>0</v>
      </c>
      <c r="N25" s="183"/>
      <c r="O25" s="44">
        <f t="shared" si="5"/>
        <v>0</v>
      </c>
      <c r="P25" s="183"/>
      <c r="Q25" s="44">
        <f t="shared" si="5"/>
        <v>0</v>
      </c>
      <c r="R25" s="183"/>
      <c r="S25" s="44">
        <f t="shared" si="6"/>
        <v>0</v>
      </c>
      <c r="T25" s="183"/>
      <c r="U25" s="44">
        <f t="shared" si="1"/>
        <v>0</v>
      </c>
      <c r="V25" s="183"/>
      <c r="W25" s="44">
        <f t="shared" si="7"/>
        <v>0</v>
      </c>
      <c r="X25" s="183"/>
      <c r="Y25" s="44">
        <f t="shared" si="8"/>
        <v>0</v>
      </c>
      <c r="Z25" s="183"/>
      <c r="AA25" s="44">
        <f t="shared" si="9"/>
        <v>0</v>
      </c>
      <c r="AB25" s="183"/>
      <c r="AC25" s="501">
        <f t="shared" si="10"/>
        <v>0</v>
      </c>
    </row>
    <row r="26" spans="1:31" x14ac:dyDescent="0.2">
      <c r="A26" s="66">
        <v>6</v>
      </c>
      <c r="B26" s="14"/>
      <c r="C26" s="115"/>
      <c r="D26" s="116"/>
      <c r="E26" s="116"/>
      <c r="F26" s="43"/>
      <c r="G26" s="44">
        <f t="shared" si="0"/>
        <v>0</v>
      </c>
      <c r="H26" s="44"/>
      <c r="I26" s="543">
        <f t="shared" si="2"/>
        <v>0</v>
      </c>
      <c r="J26" s="543"/>
      <c r="K26" s="44">
        <f t="shared" si="3"/>
        <v>0</v>
      </c>
      <c r="L26" s="570"/>
      <c r="M26" s="44">
        <f t="shared" si="4"/>
        <v>0</v>
      </c>
      <c r="N26" s="183"/>
      <c r="O26" s="44">
        <f t="shared" si="5"/>
        <v>0</v>
      </c>
      <c r="P26" s="183"/>
      <c r="Q26" s="44">
        <f t="shared" si="5"/>
        <v>0</v>
      </c>
      <c r="R26" s="183"/>
      <c r="S26" s="44">
        <f t="shared" si="6"/>
        <v>0</v>
      </c>
      <c r="T26" s="183"/>
      <c r="U26" s="44">
        <f t="shared" si="1"/>
        <v>0</v>
      </c>
      <c r="V26" s="183"/>
      <c r="W26" s="44">
        <f t="shared" si="7"/>
        <v>0</v>
      </c>
      <c r="X26" s="183"/>
      <c r="Y26" s="44">
        <f t="shared" si="8"/>
        <v>0</v>
      </c>
      <c r="Z26" s="183"/>
      <c r="AA26" s="44">
        <f t="shared" si="9"/>
        <v>0</v>
      </c>
      <c r="AB26" s="183"/>
      <c r="AC26" s="501">
        <f t="shared" si="10"/>
        <v>0</v>
      </c>
    </row>
    <row r="27" spans="1:31" x14ac:dyDescent="0.2">
      <c r="A27" s="66">
        <v>7</v>
      </c>
      <c r="B27" s="14"/>
      <c r="C27" s="115"/>
      <c r="D27" s="116"/>
      <c r="E27" s="116"/>
      <c r="F27" s="43"/>
      <c r="G27" s="44">
        <f t="shared" si="0"/>
        <v>0</v>
      </c>
      <c r="H27" s="44"/>
      <c r="I27" s="543">
        <f t="shared" si="2"/>
        <v>0</v>
      </c>
      <c r="J27" s="543"/>
      <c r="K27" s="44">
        <f t="shared" si="3"/>
        <v>0</v>
      </c>
      <c r="L27" s="570"/>
      <c r="M27" s="44">
        <f t="shared" si="4"/>
        <v>0</v>
      </c>
      <c r="N27" s="183"/>
      <c r="O27" s="44">
        <f t="shared" si="5"/>
        <v>0</v>
      </c>
      <c r="P27" s="183"/>
      <c r="Q27" s="44">
        <f t="shared" si="5"/>
        <v>0</v>
      </c>
      <c r="R27" s="183"/>
      <c r="S27" s="44">
        <f t="shared" si="6"/>
        <v>0</v>
      </c>
      <c r="T27" s="183"/>
      <c r="U27" s="44">
        <f t="shared" si="1"/>
        <v>0</v>
      </c>
      <c r="V27" s="183"/>
      <c r="W27" s="44">
        <f t="shared" si="7"/>
        <v>0</v>
      </c>
      <c r="X27" s="183"/>
      <c r="Y27" s="44">
        <f t="shared" si="8"/>
        <v>0</v>
      </c>
      <c r="Z27" s="183"/>
      <c r="AA27" s="44">
        <f t="shared" si="9"/>
        <v>0</v>
      </c>
      <c r="AB27" s="183"/>
      <c r="AC27" s="501">
        <f t="shared" si="10"/>
        <v>0</v>
      </c>
      <c r="AE27" s="527"/>
    </row>
    <row r="28" spans="1:31" x14ac:dyDescent="0.2">
      <c r="A28" s="98" t="s">
        <v>78</v>
      </c>
      <c r="B28" s="14"/>
      <c r="C28" s="44"/>
      <c r="D28" s="44">
        <f>SUM(D21:D27)</f>
        <v>0</v>
      </c>
      <c r="E28" s="44"/>
      <c r="F28" s="43"/>
      <c r="G28" s="44">
        <f t="shared" ref="G28:AC28" si="11">SUM(G21:G27)</f>
        <v>0</v>
      </c>
      <c r="H28" s="44">
        <f t="shared" si="11"/>
        <v>0</v>
      </c>
      <c r="I28" s="543">
        <f t="shared" si="11"/>
        <v>0</v>
      </c>
      <c r="J28" s="543">
        <f t="shared" si="11"/>
        <v>0</v>
      </c>
      <c r="K28" s="44">
        <f t="shared" si="11"/>
        <v>0</v>
      </c>
      <c r="L28" s="543">
        <f t="shared" si="11"/>
        <v>0</v>
      </c>
      <c r="M28" s="44">
        <f t="shared" si="11"/>
        <v>0</v>
      </c>
      <c r="N28" s="44">
        <f t="shared" si="11"/>
        <v>0</v>
      </c>
      <c r="O28" s="44">
        <f t="shared" si="11"/>
        <v>0</v>
      </c>
      <c r="P28" s="44">
        <f t="shared" si="11"/>
        <v>0</v>
      </c>
      <c r="Q28" s="44">
        <f t="shared" si="11"/>
        <v>0</v>
      </c>
      <c r="R28" s="44">
        <f t="shared" si="11"/>
        <v>0</v>
      </c>
      <c r="S28" s="44">
        <f t="shared" ref="S28:AB28" si="12">SUM(S21:S27)</f>
        <v>0</v>
      </c>
      <c r="T28" s="44">
        <f t="shared" si="12"/>
        <v>0</v>
      </c>
      <c r="U28" s="44">
        <f t="shared" si="12"/>
        <v>0</v>
      </c>
      <c r="V28" s="44">
        <f t="shared" si="12"/>
        <v>0</v>
      </c>
      <c r="W28" s="44">
        <f t="shared" si="12"/>
        <v>0</v>
      </c>
      <c r="X28" s="44">
        <f t="shared" si="12"/>
        <v>0</v>
      </c>
      <c r="Y28" s="44">
        <f t="shared" si="12"/>
        <v>0</v>
      </c>
      <c r="Z28" s="44">
        <f t="shared" si="12"/>
        <v>0</v>
      </c>
      <c r="AA28" s="44">
        <f t="shared" si="12"/>
        <v>0</v>
      </c>
      <c r="AB28" s="44">
        <f t="shared" si="12"/>
        <v>0</v>
      </c>
      <c r="AC28" s="108">
        <f t="shared" si="11"/>
        <v>0</v>
      </c>
      <c r="AE28" s="528"/>
    </row>
    <row r="29" spans="1:31" x14ac:dyDescent="0.2">
      <c r="A29" s="777"/>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9"/>
    </row>
    <row r="30" spans="1:31" ht="15" x14ac:dyDescent="0.25">
      <c r="A30" s="768" t="s">
        <v>138</v>
      </c>
      <c r="B30" s="769"/>
      <c r="C30" s="769"/>
      <c r="D30" s="769"/>
      <c r="E30" s="769"/>
      <c r="F30" s="769"/>
      <c r="G30" s="769"/>
      <c r="H30" s="769"/>
      <c r="I30" s="769"/>
      <c r="J30" s="769"/>
      <c r="K30" s="769"/>
      <c r="L30" s="769"/>
      <c r="M30" s="770"/>
      <c r="N30" s="770"/>
      <c r="O30" s="770"/>
      <c r="P30" s="770"/>
      <c r="Q30" s="770"/>
      <c r="R30" s="770"/>
      <c r="S30" s="770"/>
      <c r="T30" s="770"/>
      <c r="U30" s="770"/>
      <c r="V30" s="770"/>
      <c r="W30" s="770"/>
      <c r="X30" s="770"/>
      <c r="Y30" s="770"/>
      <c r="Z30" s="770"/>
      <c r="AA30" s="770"/>
      <c r="AB30" s="770"/>
      <c r="AC30" s="771"/>
    </row>
    <row r="31" spans="1:31" ht="23.25" x14ac:dyDescent="0.25">
      <c r="A31" s="77"/>
      <c r="B31" s="30"/>
      <c r="C31" s="51"/>
      <c r="D31" s="51"/>
      <c r="E31" s="51"/>
      <c r="F31" s="51"/>
      <c r="G31" s="162" t="str">
        <f>+$G$18</f>
        <v>Current / Original</v>
      </c>
      <c r="H31" s="8" t="str">
        <f>+$H$18</f>
        <v xml:space="preserve">   WIOA Youth In School</v>
      </c>
      <c r="I31" s="540" t="str">
        <f>+$I$18</f>
        <v>Current / Original</v>
      </c>
      <c r="J31" s="212" t="str">
        <f>+$J$18</f>
        <v xml:space="preserve">  WIOA Youth Out of School</v>
      </c>
      <c r="K31" s="185" t="str">
        <f>+$K$18</f>
        <v>Current / Original</v>
      </c>
      <c r="L31" s="214" t="str">
        <f>+$L$18</f>
        <v xml:space="preserve">  JAG IN SCHOOL</v>
      </c>
      <c r="M31" s="194" t="str">
        <f>+$M$18</f>
        <v>Current / Original</v>
      </c>
      <c r="N31" s="187" t="str">
        <f>+$N$18</f>
        <v xml:space="preserve"> JAG OUT OF SCHOOL</v>
      </c>
      <c r="O31" s="606" t="str">
        <f>+$O$18</f>
        <v>Current / Original</v>
      </c>
      <c r="P31" s="187" t="str">
        <f>+$P$18</f>
        <v xml:space="preserve"> KINEXUS In School</v>
      </c>
      <c r="Q31" s="606" t="str">
        <f>+$Q$18</f>
        <v>Current / Original</v>
      </c>
      <c r="R31" s="187" t="str">
        <f>+$R$18</f>
        <v xml:space="preserve"> KINEXUS Out of School</v>
      </c>
      <c r="S31" s="515" t="str">
        <f>+$M$18</f>
        <v>Current / Original</v>
      </c>
      <c r="T31" s="214" t="str">
        <f>+$T$18</f>
        <v xml:space="preserve">  HI - C YOUTH</v>
      </c>
      <c r="U31" s="625" t="str">
        <f>+$U$18</f>
        <v>Current / Original</v>
      </c>
      <c r="V31" s="214" t="str">
        <f>+$V$18</f>
        <v xml:space="preserve"> FY19 Foster Care</v>
      </c>
      <c r="W31" s="665" t="str">
        <f>+$W$18</f>
        <v>Current / Original</v>
      </c>
      <c r="X31" s="655" t="str">
        <f>+$X$18</f>
        <v xml:space="preserve">  FY18 Foster Care</v>
      </c>
      <c r="Y31" s="731" t="str">
        <f>+$Y$18</f>
        <v>Current / Original</v>
      </c>
      <c r="Z31" s="655" t="str">
        <f>+$Z$18</f>
        <v xml:space="preserve"> JMG In School</v>
      </c>
      <c r="AA31" s="684" t="str">
        <f>+$AA$18</f>
        <v>Current / Original</v>
      </c>
      <c r="AB31" s="187" t="str">
        <f>+$AB$18</f>
        <v xml:space="preserve">  JMG OUT OF SCHOOL</v>
      </c>
      <c r="AC31" s="63"/>
    </row>
    <row r="32" spans="1:31" ht="22.5" x14ac:dyDescent="0.2">
      <c r="A32" s="64"/>
      <c r="B32" s="3" t="s">
        <v>27</v>
      </c>
      <c r="C32" s="47" t="s">
        <v>16</v>
      </c>
      <c r="D32" s="47" t="s">
        <v>15</v>
      </c>
      <c r="E32" s="47"/>
      <c r="F32" s="47"/>
      <c r="G32" s="136" t="str">
        <f>+$G$19</f>
        <v xml:space="preserve">   WIOA Youth In School</v>
      </c>
      <c r="H32" s="9" t="str">
        <f>+$H$19</f>
        <v>Change</v>
      </c>
      <c r="I32" s="211" t="str">
        <f>+$I$19</f>
        <v xml:space="preserve">  WIOA Youth Out of School</v>
      </c>
      <c r="J32" s="539" t="str">
        <f>+$J$19</f>
        <v>Change</v>
      </c>
      <c r="K32" s="186" t="str">
        <f>+$K$19</f>
        <v xml:space="preserve">  JAG IN SCHOOL</v>
      </c>
      <c r="L32" s="568" t="str">
        <f>+$L$19</f>
        <v>Change</v>
      </c>
      <c r="M32" s="195" t="str">
        <f>+$M$19</f>
        <v xml:space="preserve"> JAG OUT OF SCHOOL</v>
      </c>
      <c r="N32" s="188" t="str">
        <f>+$N$19</f>
        <v>Change</v>
      </c>
      <c r="O32" s="607" t="str">
        <f>+$O$19</f>
        <v xml:space="preserve"> KINEXUS In School</v>
      </c>
      <c r="P32" s="188" t="str">
        <f>+$P$19</f>
        <v>Change</v>
      </c>
      <c r="Q32" s="607" t="str">
        <f>$Q$19</f>
        <v xml:space="preserve"> KINEXUS Out of School</v>
      </c>
      <c r="R32" s="188" t="str">
        <f>+$R$19</f>
        <v>Change</v>
      </c>
      <c r="S32" s="600" t="str">
        <f>+$S$19</f>
        <v xml:space="preserve">  HI - C YOUTH</v>
      </c>
      <c r="T32" s="188" t="str">
        <f>+$N$19</f>
        <v>Change</v>
      </c>
      <c r="U32" s="624" t="str">
        <f>+$U$19</f>
        <v xml:space="preserve"> FY19 Foster Care</v>
      </c>
      <c r="V32" s="188" t="str">
        <f>+$N$19</f>
        <v>Change</v>
      </c>
      <c r="W32" s="666" t="str">
        <f>+$W$19</f>
        <v xml:space="preserve">  FY18 Foster Care</v>
      </c>
      <c r="X32" s="656" t="str">
        <f>+$X$19</f>
        <v>Change</v>
      </c>
      <c r="Y32" s="732" t="str">
        <f>+$Y$19</f>
        <v xml:space="preserve"> JMG In School</v>
      </c>
      <c r="Z32" s="656" t="str">
        <f>+$Z$19</f>
        <v>Change</v>
      </c>
      <c r="AA32" s="685" t="str">
        <f>+$AA$19</f>
        <v xml:space="preserve">  JMG OUT OF SCHOOL</v>
      </c>
      <c r="AB32" s="188" t="str">
        <f>+$AB$19</f>
        <v>Change</v>
      </c>
      <c r="AC32" s="65" t="s">
        <v>56</v>
      </c>
    </row>
    <row r="33" spans="1:30" x14ac:dyDescent="0.2">
      <c r="A33" s="120" t="s">
        <v>85</v>
      </c>
      <c r="B33" s="106"/>
      <c r="C33" s="46"/>
      <c r="D33" s="46"/>
      <c r="E33" s="46"/>
      <c r="F33" s="47"/>
      <c r="G33" s="113"/>
      <c r="H33" s="107"/>
      <c r="I33" s="564"/>
      <c r="J33" s="542"/>
      <c r="K33" s="113"/>
      <c r="L33" s="569"/>
      <c r="M33" s="113"/>
      <c r="N33" s="182"/>
      <c r="O33" s="113"/>
      <c r="P33" s="182"/>
      <c r="Q33" s="113"/>
      <c r="R33" s="182"/>
      <c r="S33" s="113"/>
      <c r="T33" s="182"/>
      <c r="U33" s="113"/>
      <c r="V33" s="653"/>
      <c r="W33" s="653"/>
      <c r="X33" s="653"/>
      <c r="Y33" s="653"/>
      <c r="Z33" s="653"/>
      <c r="AA33" s="653"/>
      <c r="AB33" s="182"/>
      <c r="AC33" s="65"/>
    </row>
    <row r="34" spans="1:30" x14ac:dyDescent="0.2">
      <c r="A34" s="78">
        <v>1</v>
      </c>
      <c r="B34" s="492"/>
      <c r="C34" s="491"/>
      <c r="D34" s="117"/>
      <c r="E34" s="43"/>
      <c r="F34" s="43"/>
      <c r="G34" s="44">
        <f t="shared" ref="G34:G39" si="13">ROUND($C34*$D34*$G$33,0)</f>
        <v>0</v>
      </c>
      <c r="H34" s="44"/>
      <c r="I34" s="543">
        <f t="shared" ref="I34:I39" si="14">ROUND($C34*$D34*$I$33,0)</f>
        <v>0</v>
      </c>
      <c r="J34" s="580"/>
      <c r="K34" s="581">
        <f t="shared" ref="K34:K39" si="15">ROUND($C34*$D34*$K$33,0)</f>
        <v>0</v>
      </c>
      <c r="M34" s="44">
        <f t="shared" ref="M34:M39" si="16">ROUND($C34*$D34*$M$33,0)</f>
        <v>0</v>
      </c>
      <c r="O34" s="44">
        <f>ROUND($C34*$D34*O$33,0)</f>
        <v>0</v>
      </c>
      <c r="P34" s="183"/>
      <c r="Q34" s="44">
        <f>ROUND($C34*$D34*Q$33,0)</f>
        <v>0</v>
      </c>
      <c r="R34" s="183"/>
      <c r="S34" s="44">
        <f t="shared" ref="S34:S39" si="17">ROUND($C34*$D34*$S$33,0)</f>
        <v>0</v>
      </c>
      <c r="T34" s="183"/>
      <c r="U34" s="44">
        <f t="shared" ref="U34:U39" si="18">ROUND($C34*$D34*$U$33,0)</f>
        <v>0</v>
      </c>
      <c r="V34" s="183"/>
      <c r="W34" s="44">
        <f>ROUND($C34*$D34*W$33,0)</f>
        <v>0</v>
      </c>
      <c r="X34" s="183"/>
      <c r="Y34" s="44">
        <f t="shared" ref="Y34:Y39" si="19">ROUND($C34*$D34*Y$33,0)</f>
        <v>0</v>
      </c>
      <c r="Z34" s="183"/>
      <c r="AA34" s="44">
        <f t="shared" ref="AA34:AA39" si="20">ROUND($C34*$D34*$AA$33,0)</f>
        <v>0</v>
      </c>
      <c r="AB34" s="183"/>
      <c r="AC34" s="501">
        <f t="shared" ref="AC34:AC39" si="21">SUM(G34:AB34)</f>
        <v>0</v>
      </c>
    </row>
    <row r="35" spans="1:30" x14ac:dyDescent="0.2">
      <c r="A35" s="66">
        <v>2</v>
      </c>
      <c r="B35" s="14"/>
      <c r="C35" s="115"/>
      <c r="D35" s="117"/>
      <c r="E35" s="45"/>
      <c r="F35" s="43"/>
      <c r="G35" s="44">
        <f t="shared" si="13"/>
        <v>0</v>
      </c>
      <c r="H35" s="44"/>
      <c r="I35" s="543">
        <f t="shared" si="14"/>
        <v>0</v>
      </c>
      <c r="J35" s="580"/>
      <c r="K35" s="581">
        <f t="shared" si="15"/>
        <v>0</v>
      </c>
      <c r="L35" s="579"/>
      <c r="M35" s="44">
        <f t="shared" si="16"/>
        <v>0</v>
      </c>
      <c r="N35" s="183"/>
      <c r="O35" s="44">
        <f t="shared" ref="O35:Q39" si="22">ROUND($C35*$D35*O$33,0)</f>
        <v>0</v>
      </c>
      <c r="P35" s="183"/>
      <c r="Q35" s="44">
        <f t="shared" si="22"/>
        <v>0</v>
      </c>
      <c r="R35" s="183"/>
      <c r="S35" s="44">
        <f t="shared" si="17"/>
        <v>0</v>
      </c>
      <c r="T35" s="183"/>
      <c r="U35" s="44">
        <f t="shared" si="18"/>
        <v>0</v>
      </c>
      <c r="V35" s="183"/>
      <c r="W35" s="44">
        <f>ROUND($C35*$D35*$W$33,0)</f>
        <v>0</v>
      </c>
      <c r="X35" s="183"/>
      <c r="Y35" s="44">
        <f t="shared" si="19"/>
        <v>0</v>
      </c>
      <c r="Z35" s="183"/>
      <c r="AA35" s="44">
        <f t="shared" si="20"/>
        <v>0</v>
      </c>
      <c r="AB35" s="183"/>
      <c r="AC35" s="501">
        <f t="shared" si="21"/>
        <v>0</v>
      </c>
      <c r="AD35" s="529"/>
    </row>
    <row r="36" spans="1:30" x14ac:dyDescent="0.2">
      <c r="A36" s="66">
        <v>3</v>
      </c>
      <c r="B36" s="14"/>
      <c r="C36" s="115"/>
      <c r="D36" s="117"/>
      <c r="E36" s="43"/>
      <c r="F36" s="43"/>
      <c r="G36" s="44">
        <f t="shared" si="13"/>
        <v>0</v>
      </c>
      <c r="H36" s="44"/>
      <c r="I36" s="543">
        <f t="shared" si="14"/>
        <v>0</v>
      </c>
      <c r="J36" s="543"/>
      <c r="K36" s="44">
        <f t="shared" si="15"/>
        <v>0</v>
      </c>
      <c r="L36" s="570"/>
      <c r="M36" s="44">
        <f t="shared" si="16"/>
        <v>0</v>
      </c>
      <c r="N36" s="183"/>
      <c r="O36" s="44">
        <f t="shared" si="22"/>
        <v>0</v>
      </c>
      <c r="P36" s="183"/>
      <c r="Q36" s="44">
        <f t="shared" si="22"/>
        <v>0</v>
      </c>
      <c r="R36" s="183"/>
      <c r="S36" s="44">
        <f t="shared" si="17"/>
        <v>0</v>
      </c>
      <c r="T36" s="183"/>
      <c r="U36" s="44">
        <f t="shared" si="18"/>
        <v>0</v>
      </c>
      <c r="V36" s="183"/>
      <c r="W36" s="44">
        <f>ROUND($C36*$D36*$W$33,0)</f>
        <v>0</v>
      </c>
      <c r="X36" s="183"/>
      <c r="Y36" s="44">
        <f t="shared" si="19"/>
        <v>0</v>
      </c>
      <c r="Z36" s="183"/>
      <c r="AA36" s="44">
        <f t="shared" si="20"/>
        <v>0</v>
      </c>
      <c r="AB36" s="183"/>
      <c r="AC36" s="501">
        <f t="shared" si="21"/>
        <v>0</v>
      </c>
    </row>
    <row r="37" spans="1:30" x14ac:dyDescent="0.2">
      <c r="A37" s="66">
        <v>4</v>
      </c>
      <c r="B37" s="14"/>
      <c r="C37" s="115"/>
      <c r="D37" s="117"/>
      <c r="E37" s="43"/>
      <c r="F37" s="43"/>
      <c r="G37" s="44">
        <f t="shared" si="13"/>
        <v>0</v>
      </c>
      <c r="H37" s="44"/>
      <c r="I37" s="543">
        <f t="shared" si="14"/>
        <v>0</v>
      </c>
      <c r="J37" s="543"/>
      <c r="K37" s="44">
        <f t="shared" si="15"/>
        <v>0</v>
      </c>
      <c r="L37" s="570"/>
      <c r="M37" s="44">
        <f t="shared" si="16"/>
        <v>0</v>
      </c>
      <c r="N37" s="183"/>
      <c r="O37" s="44">
        <f t="shared" si="22"/>
        <v>0</v>
      </c>
      <c r="P37" s="183"/>
      <c r="Q37" s="44">
        <f t="shared" si="22"/>
        <v>0</v>
      </c>
      <c r="R37" s="183"/>
      <c r="S37" s="44">
        <f t="shared" si="17"/>
        <v>0</v>
      </c>
      <c r="T37" s="183"/>
      <c r="U37" s="44">
        <f t="shared" si="18"/>
        <v>0</v>
      </c>
      <c r="V37" s="183"/>
      <c r="W37" s="44">
        <f>ROUND($C37*$D37*$W$33,0)</f>
        <v>0</v>
      </c>
      <c r="X37" s="183"/>
      <c r="Y37" s="44">
        <f t="shared" si="19"/>
        <v>0</v>
      </c>
      <c r="Z37" s="183"/>
      <c r="AA37" s="44">
        <f t="shared" si="20"/>
        <v>0</v>
      </c>
      <c r="AB37" s="183"/>
      <c r="AC37" s="501">
        <f t="shared" si="21"/>
        <v>0</v>
      </c>
    </row>
    <row r="38" spans="1:30" x14ac:dyDescent="0.2">
      <c r="A38" s="66">
        <v>5</v>
      </c>
      <c r="B38" s="14"/>
      <c r="C38" s="115"/>
      <c r="D38" s="117"/>
      <c r="E38" s="43"/>
      <c r="F38" s="43"/>
      <c r="G38" s="44">
        <f t="shared" si="13"/>
        <v>0</v>
      </c>
      <c r="H38" s="44"/>
      <c r="I38" s="543">
        <f t="shared" si="14"/>
        <v>0</v>
      </c>
      <c r="J38" s="543"/>
      <c r="K38" s="44">
        <f t="shared" si="15"/>
        <v>0</v>
      </c>
      <c r="L38" s="570"/>
      <c r="M38" s="44">
        <f t="shared" si="16"/>
        <v>0</v>
      </c>
      <c r="N38" s="183"/>
      <c r="O38" s="44">
        <f t="shared" si="22"/>
        <v>0</v>
      </c>
      <c r="P38" s="183"/>
      <c r="Q38" s="44">
        <f t="shared" si="22"/>
        <v>0</v>
      </c>
      <c r="R38" s="183"/>
      <c r="S38" s="44">
        <f t="shared" si="17"/>
        <v>0</v>
      </c>
      <c r="T38" s="183"/>
      <c r="U38" s="44">
        <f t="shared" si="18"/>
        <v>0</v>
      </c>
      <c r="V38" s="183"/>
      <c r="W38" s="44">
        <f>ROUND($C38*$D38*$W$33,0)</f>
        <v>0</v>
      </c>
      <c r="X38" s="183"/>
      <c r="Y38" s="44">
        <f t="shared" si="19"/>
        <v>0</v>
      </c>
      <c r="Z38" s="183"/>
      <c r="AA38" s="44">
        <f t="shared" si="20"/>
        <v>0</v>
      </c>
      <c r="AB38" s="183"/>
      <c r="AC38" s="501">
        <f t="shared" si="21"/>
        <v>0</v>
      </c>
    </row>
    <row r="39" spans="1:30" x14ac:dyDescent="0.2">
      <c r="A39" s="66">
        <v>6</v>
      </c>
      <c r="B39" s="14"/>
      <c r="C39" s="115"/>
      <c r="D39" s="117"/>
      <c r="E39" s="43"/>
      <c r="F39" s="43"/>
      <c r="G39" s="44">
        <f t="shared" si="13"/>
        <v>0</v>
      </c>
      <c r="H39" s="44"/>
      <c r="I39" s="543">
        <f t="shared" si="14"/>
        <v>0</v>
      </c>
      <c r="J39" s="543"/>
      <c r="K39" s="44">
        <f t="shared" si="15"/>
        <v>0</v>
      </c>
      <c r="L39" s="570"/>
      <c r="M39" s="44">
        <f t="shared" si="16"/>
        <v>0</v>
      </c>
      <c r="N39" s="183"/>
      <c r="O39" s="44">
        <f t="shared" si="22"/>
        <v>0</v>
      </c>
      <c r="P39" s="183"/>
      <c r="Q39" s="44">
        <f t="shared" si="22"/>
        <v>0</v>
      </c>
      <c r="R39" s="183"/>
      <c r="S39" s="44">
        <f t="shared" si="17"/>
        <v>0</v>
      </c>
      <c r="T39" s="183"/>
      <c r="U39" s="44">
        <f t="shared" si="18"/>
        <v>0</v>
      </c>
      <c r="V39" s="183"/>
      <c r="W39" s="44">
        <f>ROUND($C39*$D39*$W$33,0)</f>
        <v>0</v>
      </c>
      <c r="X39" s="183"/>
      <c r="Y39" s="44">
        <f t="shared" si="19"/>
        <v>0</v>
      </c>
      <c r="Z39" s="183"/>
      <c r="AA39" s="44">
        <f t="shared" si="20"/>
        <v>0</v>
      </c>
      <c r="AB39" s="183"/>
      <c r="AC39" s="501">
        <f t="shared" si="21"/>
        <v>0</v>
      </c>
    </row>
    <row r="40" spans="1:30" x14ac:dyDescent="0.2">
      <c r="A40" s="98" t="s">
        <v>78</v>
      </c>
      <c r="B40" s="14"/>
      <c r="C40" s="44">
        <f>SUM(C34:C39)</f>
        <v>0</v>
      </c>
      <c r="D40" s="43"/>
      <c r="E40" s="43"/>
      <c r="F40" s="43"/>
      <c r="G40" s="44">
        <f t="shared" ref="G40:R40" si="23">SUM(G34:G39)</f>
        <v>0</v>
      </c>
      <c r="H40" s="44">
        <f t="shared" si="23"/>
        <v>0</v>
      </c>
      <c r="I40" s="543">
        <f t="shared" si="23"/>
        <v>0</v>
      </c>
      <c r="J40" s="543">
        <f t="shared" si="23"/>
        <v>0</v>
      </c>
      <c r="K40" s="44">
        <f t="shared" si="23"/>
        <v>0</v>
      </c>
      <c r="L40" s="543">
        <f t="shared" si="23"/>
        <v>0</v>
      </c>
      <c r="M40" s="44">
        <f t="shared" si="23"/>
        <v>0</v>
      </c>
      <c r="N40" s="44">
        <f t="shared" si="23"/>
        <v>0</v>
      </c>
      <c r="O40" s="44">
        <f t="shared" si="23"/>
        <v>0</v>
      </c>
      <c r="P40" s="44">
        <f t="shared" si="23"/>
        <v>0</v>
      </c>
      <c r="Q40" s="44">
        <f t="shared" si="23"/>
        <v>0</v>
      </c>
      <c r="R40" s="44">
        <f t="shared" si="23"/>
        <v>0</v>
      </c>
      <c r="S40" s="44">
        <f t="shared" ref="S40:AB40" si="24">SUM(S34:S39)</f>
        <v>0</v>
      </c>
      <c r="T40" s="44">
        <f t="shared" si="24"/>
        <v>0</v>
      </c>
      <c r="U40" s="44">
        <f t="shared" si="24"/>
        <v>0</v>
      </c>
      <c r="V40" s="44">
        <f t="shared" si="24"/>
        <v>0</v>
      </c>
      <c r="W40" s="44">
        <f t="shared" si="24"/>
        <v>0</v>
      </c>
      <c r="X40" s="44">
        <f t="shared" si="24"/>
        <v>0</v>
      </c>
      <c r="Y40" s="44">
        <f t="shared" si="24"/>
        <v>0</v>
      </c>
      <c r="Z40" s="44">
        <f t="shared" si="24"/>
        <v>0</v>
      </c>
      <c r="AA40" s="44">
        <f t="shared" si="24"/>
        <v>0</v>
      </c>
      <c r="AB40" s="44">
        <f t="shared" si="24"/>
        <v>0</v>
      </c>
      <c r="AC40" s="108">
        <f>SUM(AC34:AC39)</f>
        <v>0</v>
      </c>
    </row>
    <row r="41" spans="1:30" x14ac:dyDescent="0.2">
      <c r="A41" s="76"/>
      <c r="B41" s="56"/>
      <c r="C41" s="57"/>
      <c r="D41" s="57"/>
      <c r="E41" s="57"/>
      <c r="F41" s="57"/>
      <c r="G41" s="56"/>
      <c r="H41" s="56"/>
      <c r="I41" s="544"/>
      <c r="J41" s="544"/>
      <c r="K41" s="56"/>
      <c r="L41" s="544"/>
      <c r="M41" s="56"/>
      <c r="N41" s="56"/>
      <c r="O41" s="56"/>
      <c r="P41" s="56"/>
      <c r="Q41" s="56"/>
      <c r="R41" s="56"/>
      <c r="S41" s="56"/>
      <c r="T41" s="56"/>
      <c r="U41" s="56"/>
      <c r="V41" s="56"/>
      <c r="W41" s="56"/>
      <c r="X41" s="56"/>
      <c r="Y41" s="56"/>
      <c r="Z41" s="56"/>
      <c r="AA41" s="56"/>
      <c r="AB41" s="56"/>
      <c r="AC41" s="95"/>
    </row>
    <row r="42" spans="1:30" ht="15" x14ac:dyDescent="0.25">
      <c r="A42" s="772" t="s">
        <v>148</v>
      </c>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6"/>
    </row>
    <row r="43" spans="1:30" ht="22.5" x14ac:dyDescent="0.2">
      <c r="A43" s="76"/>
      <c r="B43" s="2" t="s">
        <v>20</v>
      </c>
      <c r="C43" s="49" t="s">
        <v>24</v>
      </c>
      <c r="D43" s="49" t="s">
        <v>25</v>
      </c>
      <c r="E43" s="49" t="s">
        <v>30</v>
      </c>
      <c r="F43" s="50"/>
      <c r="G43" s="162" t="str">
        <f>+$G$18</f>
        <v>Current / Original</v>
      </c>
      <c r="H43" s="8" t="str">
        <f>+$H$18</f>
        <v xml:space="preserve">   WIOA Youth In School</v>
      </c>
      <c r="I43" s="540" t="str">
        <f>+$I$18</f>
        <v>Current / Original</v>
      </c>
      <c r="J43" s="212" t="str">
        <f>+$J$18</f>
        <v xml:space="preserve">  WIOA Youth Out of School</v>
      </c>
      <c r="K43" s="185" t="str">
        <f>+$K$18</f>
        <v>Current / Original</v>
      </c>
      <c r="L43" s="214" t="str">
        <f>+$L$18</f>
        <v xml:space="preserve">  JAG IN SCHOOL</v>
      </c>
      <c r="M43" s="194" t="str">
        <f>+$M$18</f>
        <v>Current / Original</v>
      </c>
      <c r="N43" s="187" t="str">
        <f>+$N$18</f>
        <v xml:space="preserve"> JAG OUT OF SCHOOL</v>
      </c>
      <c r="O43" s="606" t="str">
        <f>+$O$18</f>
        <v>Current / Original</v>
      </c>
      <c r="P43" s="187" t="str">
        <f>+$P$18</f>
        <v xml:space="preserve"> KINEXUS In School</v>
      </c>
      <c r="Q43" s="606" t="str">
        <f>+$Q$18</f>
        <v>Current / Original</v>
      </c>
      <c r="R43" s="187" t="str">
        <f>+$R$18</f>
        <v xml:space="preserve"> KINEXUS Out of School</v>
      </c>
      <c r="S43" s="515" t="str">
        <f>+$M$18</f>
        <v>Current / Original</v>
      </c>
      <c r="T43" s="187" t="str">
        <f>+$T$18</f>
        <v xml:space="preserve">  HI - C YOUTH</v>
      </c>
      <c r="U43" s="625" t="str">
        <f>+$U$18</f>
        <v>Current / Original</v>
      </c>
      <c r="V43" s="214" t="str">
        <f>+$V$18</f>
        <v xml:space="preserve"> FY19 Foster Care</v>
      </c>
      <c r="W43" s="665" t="str">
        <f>+$W$18</f>
        <v>Current / Original</v>
      </c>
      <c r="X43" s="655" t="str">
        <f>+$X$18</f>
        <v xml:space="preserve">  FY18 Foster Care</v>
      </c>
      <c r="Y43" s="731" t="str">
        <f>+$Y$18</f>
        <v>Current / Original</v>
      </c>
      <c r="Z43" s="655" t="str">
        <f>+$Z$18</f>
        <v xml:space="preserve"> JMG In School</v>
      </c>
      <c r="AA43" s="684" t="str">
        <f>+$AA$18</f>
        <v>Current / Original</v>
      </c>
      <c r="AB43" s="187" t="str">
        <f>+$AB$18</f>
        <v xml:space="preserve">  JMG OUT OF SCHOOL</v>
      </c>
      <c r="AC43" s="63"/>
    </row>
    <row r="44" spans="1:30" ht="22.5" x14ac:dyDescent="0.2">
      <c r="A44" s="64"/>
      <c r="B44" s="12"/>
      <c r="C44" s="46" t="s">
        <v>29</v>
      </c>
      <c r="D44" s="46" t="s">
        <v>26</v>
      </c>
      <c r="E44" s="46" t="s">
        <v>14</v>
      </c>
      <c r="F44" s="47"/>
      <c r="G44" s="136" t="str">
        <f>+$G$19</f>
        <v xml:space="preserve">   WIOA Youth In School</v>
      </c>
      <c r="H44" s="9" t="str">
        <f>+$H$19</f>
        <v>Change</v>
      </c>
      <c r="I44" s="211" t="str">
        <f>+$I$19</f>
        <v xml:space="preserve">  WIOA Youth Out of School</v>
      </c>
      <c r="J44" s="539" t="str">
        <f>+$J$19</f>
        <v>Change</v>
      </c>
      <c r="K44" s="186" t="str">
        <f>+$K$19</f>
        <v xml:space="preserve">  JAG IN SCHOOL</v>
      </c>
      <c r="L44" s="568" t="str">
        <f>+$L$19</f>
        <v>Change</v>
      </c>
      <c r="M44" s="195" t="str">
        <f>+$M$19</f>
        <v xml:space="preserve"> JAG OUT OF SCHOOL</v>
      </c>
      <c r="N44" s="188" t="str">
        <f>+$N$19</f>
        <v>Change</v>
      </c>
      <c r="O44" s="607" t="str">
        <f>+$O$19</f>
        <v xml:space="preserve"> KINEXUS In School</v>
      </c>
      <c r="P44" s="188" t="str">
        <f>+$P$19</f>
        <v>Change</v>
      </c>
      <c r="Q44" s="607" t="str">
        <f>$Q$19</f>
        <v xml:space="preserve"> KINEXUS Out of School</v>
      </c>
      <c r="R44" s="188" t="str">
        <f>+$R$19</f>
        <v>Change</v>
      </c>
      <c r="S44" s="517" t="str">
        <f>+$S$19</f>
        <v xml:space="preserve">  HI - C YOUTH</v>
      </c>
      <c r="T44" s="188" t="str">
        <f>+$N$19</f>
        <v>Change</v>
      </c>
      <c r="U44" s="624" t="str">
        <f>+$U$19</f>
        <v xml:space="preserve"> FY19 Foster Care</v>
      </c>
      <c r="V44" s="188" t="str">
        <f>+$N$19</f>
        <v>Change</v>
      </c>
      <c r="W44" s="666" t="str">
        <f>+$W$19</f>
        <v xml:space="preserve">  FY18 Foster Care</v>
      </c>
      <c r="X44" s="656" t="str">
        <f>+$X$19</f>
        <v>Change</v>
      </c>
      <c r="Y44" s="732" t="str">
        <f>+$Y$19</f>
        <v xml:space="preserve"> JMG In School</v>
      </c>
      <c r="Z44" s="656" t="str">
        <f>+$Z$19</f>
        <v>Change</v>
      </c>
      <c r="AA44" s="685" t="str">
        <f>+$AA$19</f>
        <v xml:space="preserve">  JMG OUT OF SCHOOL</v>
      </c>
      <c r="AB44" s="188" t="str">
        <f>+$AB$19</f>
        <v>Change</v>
      </c>
      <c r="AC44" s="65" t="s">
        <v>56</v>
      </c>
    </row>
    <row r="45" spans="1:30" x14ac:dyDescent="0.2">
      <c r="A45" s="120" t="s">
        <v>85</v>
      </c>
      <c r="B45" s="106"/>
      <c r="C45" s="46"/>
      <c r="D45" s="46"/>
      <c r="E45" s="46"/>
      <c r="F45" s="47"/>
      <c r="G45" s="113"/>
      <c r="H45" s="107"/>
      <c r="I45" s="564"/>
      <c r="J45" s="542"/>
      <c r="K45" s="113"/>
      <c r="L45" s="569"/>
      <c r="M45" s="113"/>
      <c r="N45" s="182"/>
      <c r="O45" s="113"/>
      <c r="P45" s="182"/>
      <c r="Q45" s="113"/>
      <c r="R45" s="182"/>
      <c r="S45" s="113"/>
      <c r="T45" s="182"/>
      <c r="U45" s="113"/>
      <c r="V45" s="653"/>
      <c r="W45" s="653"/>
      <c r="X45" s="653"/>
      <c r="Y45" s="653"/>
      <c r="Z45" s="653"/>
      <c r="AA45" s="653"/>
      <c r="AB45" s="182"/>
      <c r="AC45" s="65"/>
    </row>
    <row r="46" spans="1:30" x14ac:dyDescent="0.2">
      <c r="A46" s="66">
        <v>1</v>
      </c>
      <c r="B46" s="14" t="s">
        <v>76</v>
      </c>
      <c r="C46" s="115"/>
      <c r="D46" s="115"/>
      <c r="E46" s="116"/>
      <c r="F46" s="43"/>
      <c r="G46" s="44">
        <f t="shared" ref="G46:G55" si="25">ROUND(($C46*$D46*$E46)*$G$45,0)</f>
        <v>0</v>
      </c>
      <c r="H46" s="44"/>
      <c r="I46" s="543">
        <f t="shared" ref="I46:I55" si="26">ROUND(($C46*$D46*$E46)*$I$45,0)</f>
        <v>0</v>
      </c>
      <c r="J46" s="543"/>
      <c r="K46" s="44">
        <f t="shared" ref="K46:K55" si="27">ROUND(($C46*$D46*$E46)*$K$45,0)</f>
        <v>0</v>
      </c>
      <c r="L46" s="570"/>
      <c r="M46" s="44">
        <f t="shared" ref="M46:M55" si="28">ROUND(($C46*$D46*$E46)*$M$45,0)</f>
        <v>0</v>
      </c>
      <c r="N46" s="183"/>
      <c r="O46" s="44">
        <f>ROUND(($C46*$D46*$E46)*O$45,0)</f>
        <v>0</v>
      </c>
      <c r="P46" s="183"/>
      <c r="Q46" s="44">
        <f>ROUND(($C46*$D46*$E46)*Q$45,0)</f>
        <v>0</v>
      </c>
      <c r="R46" s="183"/>
      <c r="S46" s="44">
        <f>ROUND(($C46*$D46*$E46)*$S$45,0)</f>
        <v>0</v>
      </c>
      <c r="T46" s="183"/>
      <c r="U46" s="44">
        <f>ROUND(($C46*$D46*$E46)*$U$45,0)</f>
        <v>0</v>
      </c>
      <c r="V46" s="183"/>
      <c r="W46" s="44">
        <f>ROUND(($C46*$D46*$E46)*W$45,0)</f>
        <v>0</v>
      </c>
      <c r="X46" s="183"/>
      <c r="Y46" s="44">
        <f>ROUND(($C46*$D46*$E46)*Y$45,0)</f>
        <v>0</v>
      </c>
      <c r="Z46" s="183"/>
      <c r="AA46" s="44">
        <f>ROUND(($C46*$D46*$E46)*$AA$45,0)</f>
        <v>0</v>
      </c>
      <c r="AB46" s="183"/>
      <c r="AC46" s="501">
        <f t="shared" ref="AC46:AC55" si="29">SUM(G46:AB46)</f>
        <v>0</v>
      </c>
    </row>
    <row r="47" spans="1:30" x14ac:dyDescent="0.2">
      <c r="A47" s="66">
        <v>2</v>
      </c>
      <c r="B47" s="258" t="s">
        <v>146</v>
      </c>
      <c r="C47" s="115"/>
      <c r="D47" s="115"/>
      <c r="E47" s="116"/>
      <c r="F47" s="43"/>
      <c r="G47" s="44">
        <f t="shared" si="25"/>
        <v>0</v>
      </c>
      <c r="H47" s="44"/>
      <c r="I47" s="543">
        <f t="shared" si="26"/>
        <v>0</v>
      </c>
      <c r="J47" s="543"/>
      <c r="K47" s="44">
        <f t="shared" si="27"/>
        <v>0</v>
      </c>
      <c r="L47" s="570"/>
      <c r="M47" s="44">
        <f t="shared" si="28"/>
        <v>0</v>
      </c>
      <c r="N47" s="183"/>
      <c r="O47" s="44">
        <f t="shared" ref="O47:O55" si="30">ROUND(($C47*$D47*$E47)*$O$45,0)</f>
        <v>0</v>
      </c>
      <c r="P47" s="183"/>
      <c r="Q47" s="44">
        <f t="shared" ref="Q47:Q55" si="31">ROUND(($C47*$D47*$E47)*Q$45,0)</f>
        <v>0</v>
      </c>
      <c r="R47" s="183"/>
      <c r="S47" s="44">
        <f t="shared" ref="S47:S55" si="32">ROUND(($C47*$D47*$E47)*$S$45,0)</f>
        <v>0</v>
      </c>
      <c r="T47" s="183"/>
      <c r="U47" s="44">
        <f t="shared" ref="U47:U55" si="33">ROUND(($C47*$D47*$E47)*$U$45,0)</f>
        <v>0</v>
      </c>
      <c r="V47" s="183"/>
      <c r="W47" s="44">
        <f t="shared" ref="W47:W55" si="34">ROUND(($C47*$D47*$E47)*$W$45,0)</f>
        <v>0</v>
      </c>
      <c r="X47" s="183"/>
      <c r="Y47" s="44">
        <f t="shared" ref="Y47:Y55" si="35">ROUND(($C47*$D47*$E47)*Y$45,0)</f>
        <v>0</v>
      </c>
      <c r="Z47" s="183"/>
      <c r="AA47" s="44">
        <f t="shared" ref="AA47:AA55" si="36">ROUND(($C47*$D47*$E47)*$AA$45,0)</f>
        <v>0</v>
      </c>
      <c r="AB47" s="183"/>
      <c r="AC47" s="501">
        <f t="shared" si="29"/>
        <v>0</v>
      </c>
    </row>
    <row r="48" spans="1:30" x14ac:dyDescent="0.2">
      <c r="A48" s="66">
        <v>3</v>
      </c>
      <c r="B48" s="14" t="s">
        <v>103</v>
      </c>
      <c r="C48" s="115"/>
      <c r="D48" s="115"/>
      <c r="E48" s="116"/>
      <c r="F48" s="43"/>
      <c r="G48" s="44">
        <f t="shared" si="25"/>
        <v>0</v>
      </c>
      <c r="H48" s="44"/>
      <c r="I48" s="543">
        <f t="shared" si="26"/>
        <v>0</v>
      </c>
      <c r="J48" s="543"/>
      <c r="K48" s="44">
        <f t="shared" si="27"/>
        <v>0</v>
      </c>
      <c r="L48" s="570"/>
      <c r="M48" s="44">
        <f t="shared" si="28"/>
        <v>0</v>
      </c>
      <c r="N48" s="183"/>
      <c r="O48" s="44">
        <f t="shared" si="30"/>
        <v>0</v>
      </c>
      <c r="P48" s="183"/>
      <c r="Q48" s="44">
        <f t="shared" si="31"/>
        <v>0</v>
      </c>
      <c r="R48" s="183"/>
      <c r="S48" s="44">
        <f t="shared" si="32"/>
        <v>0</v>
      </c>
      <c r="T48" s="183"/>
      <c r="U48" s="44">
        <f t="shared" si="33"/>
        <v>0</v>
      </c>
      <c r="V48" s="183"/>
      <c r="W48" s="44">
        <f t="shared" si="34"/>
        <v>0</v>
      </c>
      <c r="X48" s="183"/>
      <c r="Y48" s="44">
        <f t="shared" si="35"/>
        <v>0</v>
      </c>
      <c r="Z48" s="183"/>
      <c r="AA48" s="44">
        <f t="shared" si="36"/>
        <v>0</v>
      </c>
      <c r="AB48" s="183"/>
      <c r="AC48" s="501">
        <f t="shared" si="29"/>
        <v>0</v>
      </c>
    </row>
    <row r="49" spans="1:34" x14ac:dyDescent="0.2">
      <c r="A49" s="66">
        <v>4</v>
      </c>
      <c r="B49" s="486" t="s">
        <v>247</v>
      </c>
      <c r="C49" s="493"/>
      <c r="D49" s="493"/>
      <c r="E49" s="494"/>
      <c r="F49" s="43"/>
      <c r="G49" s="44">
        <f t="shared" si="25"/>
        <v>0</v>
      </c>
      <c r="H49" s="44"/>
      <c r="I49" s="543">
        <f t="shared" si="26"/>
        <v>0</v>
      </c>
      <c r="J49" s="543"/>
      <c r="K49" s="44">
        <f t="shared" si="27"/>
        <v>0</v>
      </c>
      <c r="L49" s="570"/>
      <c r="M49" s="44">
        <f t="shared" si="28"/>
        <v>0</v>
      </c>
      <c r="N49" s="183"/>
      <c r="O49" s="44">
        <f t="shared" si="30"/>
        <v>0</v>
      </c>
      <c r="P49" s="183"/>
      <c r="Q49" s="44">
        <f t="shared" si="31"/>
        <v>0</v>
      </c>
      <c r="R49" s="183"/>
      <c r="S49" s="44">
        <f t="shared" si="32"/>
        <v>0</v>
      </c>
      <c r="T49" s="183"/>
      <c r="U49" s="44">
        <f t="shared" si="33"/>
        <v>0</v>
      </c>
      <c r="V49" s="183"/>
      <c r="W49" s="44">
        <f t="shared" si="34"/>
        <v>0</v>
      </c>
      <c r="X49" s="183"/>
      <c r="Y49" s="44">
        <f t="shared" si="35"/>
        <v>0</v>
      </c>
      <c r="Z49" s="183"/>
      <c r="AA49" s="44">
        <f t="shared" si="36"/>
        <v>0</v>
      </c>
      <c r="AB49" s="183"/>
      <c r="AC49" s="501">
        <f t="shared" si="29"/>
        <v>0</v>
      </c>
    </row>
    <row r="50" spans="1:34" x14ac:dyDescent="0.2">
      <c r="A50" s="66">
        <v>5</v>
      </c>
      <c r="B50" s="287" t="s">
        <v>178</v>
      </c>
      <c r="C50" s="115"/>
      <c r="D50" s="115"/>
      <c r="E50" s="116"/>
      <c r="F50" s="43"/>
      <c r="G50" s="44">
        <f t="shared" si="25"/>
        <v>0</v>
      </c>
      <c r="H50" s="44"/>
      <c r="I50" s="543">
        <f t="shared" si="26"/>
        <v>0</v>
      </c>
      <c r="J50" s="543"/>
      <c r="K50" s="44">
        <f t="shared" si="27"/>
        <v>0</v>
      </c>
      <c r="L50" s="570"/>
      <c r="M50" s="44">
        <f t="shared" si="28"/>
        <v>0</v>
      </c>
      <c r="N50" s="183"/>
      <c r="O50" s="44">
        <f t="shared" si="30"/>
        <v>0</v>
      </c>
      <c r="P50" s="183"/>
      <c r="Q50" s="44">
        <f t="shared" si="31"/>
        <v>0</v>
      </c>
      <c r="R50" s="183"/>
      <c r="S50" s="44">
        <f t="shared" si="32"/>
        <v>0</v>
      </c>
      <c r="T50" s="183"/>
      <c r="U50" s="44">
        <f t="shared" si="33"/>
        <v>0</v>
      </c>
      <c r="V50" s="183"/>
      <c r="W50" s="44">
        <f t="shared" si="34"/>
        <v>0</v>
      </c>
      <c r="X50" s="183"/>
      <c r="Y50" s="44">
        <f t="shared" si="35"/>
        <v>0</v>
      </c>
      <c r="Z50" s="183"/>
      <c r="AA50" s="44">
        <f t="shared" si="36"/>
        <v>0</v>
      </c>
      <c r="AB50" s="183"/>
      <c r="AC50" s="501">
        <f t="shared" si="29"/>
        <v>0</v>
      </c>
    </row>
    <row r="51" spans="1:34" x14ac:dyDescent="0.2">
      <c r="A51" s="66">
        <v>6</v>
      </c>
      <c r="B51" s="287" t="s">
        <v>141</v>
      </c>
      <c r="C51" s="115"/>
      <c r="D51" s="115"/>
      <c r="E51" s="116"/>
      <c r="F51" s="43"/>
      <c r="G51" s="44">
        <f t="shared" si="25"/>
        <v>0</v>
      </c>
      <c r="H51" s="44"/>
      <c r="I51" s="543">
        <f t="shared" si="26"/>
        <v>0</v>
      </c>
      <c r="J51" s="543"/>
      <c r="K51" s="44">
        <f t="shared" si="27"/>
        <v>0</v>
      </c>
      <c r="L51" s="570"/>
      <c r="M51" s="44">
        <f t="shared" si="28"/>
        <v>0</v>
      </c>
      <c r="N51" s="183"/>
      <c r="O51" s="44">
        <f t="shared" si="30"/>
        <v>0</v>
      </c>
      <c r="P51" s="183"/>
      <c r="Q51" s="44">
        <f t="shared" si="31"/>
        <v>0</v>
      </c>
      <c r="R51" s="183"/>
      <c r="S51" s="44">
        <f t="shared" si="32"/>
        <v>0</v>
      </c>
      <c r="T51" s="183"/>
      <c r="U51" s="44">
        <f t="shared" si="33"/>
        <v>0</v>
      </c>
      <c r="V51" s="183"/>
      <c r="W51" s="44">
        <f t="shared" si="34"/>
        <v>0</v>
      </c>
      <c r="X51" s="183"/>
      <c r="Y51" s="44">
        <f t="shared" si="35"/>
        <v>0</v>
      </c>
      <c r="Z51" s="183"/>
      <c r="AA51" s="44">
        <f t="shared" si="36"/>
        <v>0</v>
      </c>
      <c r="AB51" s="183"/>
      <c r="AC51" s="501">
        <f t="shared" si="29"/>
        <v>0</v>
      </c>
    </row>
    <row r="52" spans="1:34" x14ac:dyDescent="0.2">
      <c r="A52" s="66">
        <v>7</v>
      </c>
      <c r="B52" s="287" t="s">
        <v>142</v>
      </c>
      <c r="C52" s="115"/>
      <c r="D52" s="115"/>
      <c r="E52" s="116"/>
      <c r="F52" s="43"/>
      <c r="G52" s="44">
        <f t="shared" si="25"/>
        <v>0</v>
      </c>
      <c r="H52" s="44"/>
      <c r="I52" s="543">
        <f t="shared" si="26"/>
        <v>0</v>
      </c>
      <c r="J52" s="543"/>
      <c r="K52" s="44">
        <f t="shared" si="27"/>
        <v>0</v>
      </c>
      <c r="L52" s="570"/>
      <c r="M52" s="44">
        <f t="shared" si="28"/>
        <v>0</v>
      </c>
      <c r="N52" s="183"/>
      <c r="O52" s="44">
        <f t="shared" si="30"/>
        <v>0</v>
      </c>
      <c r="P52" s="183"/>
      <c r="Q52" s="44">
        <f t="shared" si="31"/>
        <v>0</v>
      </c>
      <c r="R52" s="183"/>
      <c r="S52" s="44">
        <f t="shared" si="32"/>
        <v>0</v>
      </c>
      <c r="T52" s="183"/>
      <c r="U52" s="44">
        <f t="shared" si="33"/>
        <v>0</v>
      </c>
      <c r="V52" s="183"/>
      <c r="W52" s="44">
        <f t="shared" si="34"/>
        <v>0</v>
      </c>
      <c r="X52" s="183"/>
      <c r="Y52" s="44">
        <f t="shared" si="35"/>
        <v>0</v>
      </c>
      <c r="Z52" s="183"/>
      <c r="AA52" s="44">
        <f t="shared" si="36"/>
        <v>0</v>
      </c>
      <c r="AB52" s="183"/>
      <c r="AC52" s="501">
        <f t="shared" si="29"/>
        <v>0</v>
      </c>
    </row>
    <row r="53" spans="1:34" x14ac:dyDescent="0.2">
      <c r="A53" s="66">
        <v>8</v>
      </c>
      <c r="B53" s="289" t="s">
        <v>143</v>
      </c>
      <c r="C53" s="115"/>
      <c r="D53" s="115"/>
      <c r="E53" s="116"/>
      <c r="F53" s="43"/>
      <c r="G53" s="44">
        <f t="shared" si="25"/>
        <v>0</v>
      </c>
      <c r="H53" s="44"/>
      <c r="I53" s="543">
        <f t="shared" si="26"/>
        <v>0</v>
      </c>
      <c r="J53" s="543"/>
      <c r="K53" s="44">
        <f t="shared" si="27"/>
        <v>0</v>
      </c>
      <c r="L53" s="570"/>
      <c r="M53" s="44">
        <f t="shared" si="28"/>
        <v>0</v>
      </c>
      <c r="N53" s="183"/>
      <c r="O53" s="44">
        <f t="shared" si="30"/>
        <v>0</v>
      </c>
      <c r="P53" s="183"/>
      <c r="Q53" s="44">
        <f t="shared" si="31"/>
        <v>0</v>
      </c>
      <c r="R53" s="183"/>
      <c r="S53" s="44">
        <f t="shared" si="32"/>
        <v>0</v>
      </c>
      <c r="T53" s="183"/>
      <c r="U53" s="44">
        <f t="shared" si="33"/>
        <v>0</v>
      </c>
      <c r="V53" s="183"/>
      <c r="W53" s="44">
        <f t="shared" si="34"/>
        <v>0</v>
      </c>
      <c r="X53" s="183"/>
      <c r="Y53" s="44">
        <f t="shared" si="35"/>
        <v>0</v>
      </c>
      <c r="Z53" s="183"/>
      <c r="AA53" s="44">
        <f t="shared" si="36"/>
        <v>0</v>
      </c>
      <c r="AB53" s="183"/>
      <c r="AC53" s="501">
        <f t="shared" si="29"/>
        <v>0</v>
      </c>
    </row>
    <row r="54" spans="1:34" x14ac:dyDescent="0.2">
      <c r="A54" s="66">
        <v>9</v>
      </c>
      <c r="B54" s="359" t="s">
        <v>180</v>
      </c>
      <c r="C54" s="115"/>
      <c r="D54" s="115"/>
      <c r="E54" s="116"/>
      <c r="F54" s="43"/>
      <c r="G54" s="44">
        <f t="shared" si="25"/>
        <v>0</v>
      </c>
      <c r="H54" s="44"/>
      <c r="I54" s="543">
        <f t="shared" si="26"/>
        <v>0</v>
      </c>
      <c r="J54" s="543"/>
      <c r="K54" s="44">
        <f t="shared" si="27"/>
        <v>0</v>
      </c>
      <c r="L54" s="570"/>
      <c r="M54" s="44">
        <f t="shared" si="28"/>
        <v>0</v>
      </c>
      <c r="N54" s="183"/>
      <c r="O54" s="44">
        <f t="shared" si="30"/>
        <v>0</v>
      </c>
      <c r="P54" s="183"/>
      <c r="Q54" s="44">
        <f t="shared" si="31"/>
        <v>0</v>
      </c>
      <c r="R54" s="183"/>
      <c r="S54" s="44">
        <f t="shared" si="32"/>
        <v>0</v>
      </c>
      <c r="T54" s="183"/>
      <c r="U54" s="44">
        <f t="shared" si="33"/>
        <v>0</v>
      </c>
      <c r="V54" s="183"/>
      <c r="W54" s="44">
        <f t="shared" si="34"/>
        <v>0</v>
      </c>
      <c r="X54" s="183"/>
      <c r="Y54" s="44">
        <f t="shared" si="35"/>
        <v>0</v>
      </c>
      <c r="Z54" s="183"/>
      <c r="AA54" s="44">
        <f t="shared" si="36"/>
        <v>0</v>
      </c>
      <c r="AB54" s="183"/>
      <c r="AC54" s="501">
        <f t="shared" si="29"/>
        <v>0</v>
      </c>
    </row>
    <row r="55" spans="1:34" x14ac:dyDescent="0.2">
      <c r="A55" s="66">
        <v>10</v>
      </c>
      <c r="B55" s="404" t="s">
        <v>201</v>
      </c>
      <c r="C55" s="115"/>
      <c r="D55" s="115"/>
      <c r="E55" s="116"/>
      <c r="F55" s="43"/>
      <c r="G55" s="44">
        <f t="shared" si="25"/>
        <v>0</v>
      </c>
      <c r="H55" s="44"/>
      <c r="I55" s="543">
        <f t="shared" si="26"/>
        <v>0</v>
      </c>
      <c r="J55" s="543"/>
      <c r="K55" s="44">
        <f t="shared" si="27"/>
        <v>0</v>
      </c>
      <c r="L55" s="570"/>
      <c r="M55" s="44">
        <f t="shared" si="28"/>
        <v>0</v>
      </c>
      <c r="N55" s="183"/>
      <c r="O55" s="44">
        <f t="shared" si="30"/>
        <v>0</v>
      </c>
      <c r="P55" s="183"/>
      <c r="Q55" s="44">
        <f t="shared" si="31"/>
        <v>0</v>
      </c>
      <c r="R55" s="183"/>
      <c r="S55" s="44">
        <f t="shared" si="32"/>
        <v>0</v>
      </c>
      <c r="T55" s="183"/>
      <c r="U55" s="44">
        <f t="shared" si="33"/>
        <v>0</v>
      </c>
      <c r="V55" s="183"/>
      <c r="W55" s="44">
        <f t="shared" si="34"/>
        <v>0</v>
      </c>
      <c r="X55" s="183"/>
      <c r="Y55" s="44">
        <f t="shared" si="35"/>
        <v>0</v>
      </c>
      <c r="Z55" s="183"/>
      <c r="AA55" s="44">
        <f t="shared" si="36"/>
        <v>0</v>
      </c>
      <c r="AB55" s="183"/>
      <c r="AC55" s="501">
        <f t="shared" si="29"/>
        <v>0</v>
      </c>
    </row>
    <row r="56" spans="1:34" x14ac:dyDescent="0.2">
      <c r="A56" s="98" t="s">
        <v>78</v>
      </c>
      <c r="B56" s="14"/>
      <c r="C56" s="43">
        <f>SUM(C46:C55)</f>
        <v>0</v>
      </c>
      <c r="D56" s="43"/>
      <c r="E56" s="43"/>
      <c r="F56" s="43"/>
      <c r="G56" s="44">
        <f t="shared" ref="G56:AC56" si="37">SUM(G46:G55)</f>
        <v>0</v>
      </c>
      <c r="H56" s="44">
        <f t="shared" si="37"/>
        <v>0</v>
      </c>
      <c r="I56" s="543">
        <f t="shared" si="37"/>
        <v>0</v>
      </c>
      <c r="J56" s="543">
        <f>SUM(J46:J55)</f>
        <v>0</v>
      </c>
      <c r="K56" s="44">
        <f t="shared" si="37"/>
        <v>0</v>
      </c>
      <c r="L56" s="543">
        <f t="shared" si="37"/>
        <v>0</v>
      </c>
      <c r="M56" s="44">
        <f t="shared" si="37"/>
        <v>0</v>
      </c>
      <c r="N56" s="44">
        <f t="shared" si="37"/>
        <v>0</v>
      </c>
      <c r="O56" s="44">
        <f t="shared" si="37"/>
        <v>0</v>
      </c>
      <c r="P56" s="44">
        <f t="shared" si="37"/>
        <v>0</v>
      </c>
      <c r="Q56" s="44">
        <f t="shared" si="37"/>
        <v>0</v>
      </c>
      <c r="R56" s="44">
        <f t="shared" si="37"/>
        <v>0</v>
      </c>
      <c r="S56" s="44">
        <f t="shared" ref="S56:AB56" si="38">SUM(S46:S55)</f>
        <v>0</v>
      </c>
      <c r="T56" s="44">
        <f t="shared" si="38"/>
        <v>0</v>
      </c>
      <c r="U56" s="44">
        <f t="shared" si="38"/>
        <v>0</v>
      </c>
      <c r="V56" s="44">
        <f t="shared" si="38"/>
        <v>0</v>
      </c>
      <c r="W56" s="44">
        <f t="shared" si="38"/>
        <v>0</v>
      </c>
      <c r="X56" s="44">
        <f t="shared" si="38"/>
        <v>0</v>
      </c>
      <c r="Y56" s="44">
        <f t="shared" si="38"/>
        <v>0</v>
      </c>
      <c r="Z56" s="44">
        <f t="shared" si="38"/>
        <v>0</v>
      </c>
      <c r="AA56" s="44">
        <f t="shared" si="38"/>
        <v>0</v>
      </c>
      <c r="AB56" s="44">
        <f t="shared" si="38"/>
        <v>0</v>
      </c>
      <c r="AC56" s="110">
        <f t="shared" si="37"/>
        <v>0</v>
      </c>
    </row>
    <row r="57" spans="1:34" x14ac:dyDescent="0.2">
      <c r="A57" s="79"/>
      <c r="B57" s="21"/>
      <c r="C57" s="53"/>
      <c r="D57" s="53"/>
      <c r="E57" s="53"/>
      <c r="F57" s="53"/>
      <c r="G57" s="21"/>
      <c r="H57" s="21"/>
      <c r="I57" s="545"/>
      <c r="J57" s="545"/>
      <c r="K57" s="21"/>
      <c r="L57" s="545"/>
      <c r="M57" s="21"/>
      <c r="N57" s="21"/>
      <c r="O57" s="21"/>
      <c r="P57" s="21"/>
      <c r="Q57" s="21"/>
      <c r="R57" s="21"/>
      <c r="S57" s="21"/>
      <c r="T57" s="21"/>
      <c r="U57" s="21"/>
      <c r="V57" s="21"/>
      <c r="W57" s="21"/>
      <c r="X57" s="21"/>
      <c r="Y57" s="21"/>
      <c r="Z57" s="21"/>
      <c r="AA57" s="21"/>
      <c r="AB57" s="21"/>
      <c r="AC57" s="80"/>
    </row>
    <row r="58" spans="1:34" x14ac:dyDescent="0.2">
      <c r="A58" s="99"/>
      <c r="B58" s="21"/>
      <c r="C58" s="53"/>
      <c r="D58" s="53"/>
      <c r="E58" s="53"/>
      <c r="F58" s="53"/>
      <c r="G58" s="59"/>
      <c r="H58" s="59"/>
      <c r="I58" s="546"/>
      <c r="J58" s="546"/>
      <c r="K58" s="59"/>
      <c r="L58" s="546"/>
      <c r="M58" s="59"/>
      <c r="N58" s="59"/>
      <c r="O58" s="59"/>
      <c r="P58" s="59"/>
      <c r="Q58" s="59"/>
      <c r="R58" s="59"/>
      <c r="S58" s="59"/>
      <c r="T58" s="59"/>
      <c r="U58" s="59"/>
      <c r="V58" s="59"/>
      <c r="W58" s="59"/>
      <c r="X58" s="59"/>
      <c r="Y58" s="59"/>
      <c r="Z58" s="59"/>
      <c r="AA58" s="59"/>
      <c r="AB58" s="59"/>
      <c r="AC58" s="100"/>
    </row>
    <row r="59" spans="1:34" ht="13.5" thickBot="1" x14ac:dyDescent="0.25">
      <c r="A59" s="259" t="s">
        <v>139</v>
      </c>
      <c r="B59" s="101"/>
      <c r="C59" s="102"/>
      <c r="D59" s="102"/>
      <c r="E59" s="102"/>
      <c r="F59" s="102"/>
      <c r="G59" s="103">
        <f>+G56+G40+G28</f>
        <v>0</v>
      </c>
      <c r="H59" s="103">
        <f t="shared" ref="H59:AC59" si="39">+H56+H40+H28</f>
        <v>0</v>
      </c>
      <c r="I59" s="547">
        <f t="shared" si="39"/>
        <v>0</v>
      </c>
      <c r="J59" s="547">
        <f t="shared" si="39"/>
        <v>0</v>
      </c>
      <c r="K59" s="103">
        <f t="shared" si="39"/>
        <v>0</v>
      </c>
      <c r="L59" s="547">
        <f t="shared" si="39"/>
        <v>0</v>
      </c>
      <c r="M59" s="103">
        <f t="shared" si="39"/>
        <v>0</v>
      </c>
      <c r="N59" s="103">
        <f t="shared" si="39"/>
        <v>0</v>
      </c>
      <c r="O59" s="103">
        <f t="shared" si="39"/>
        <v>0</v>
      </c>
      <c r="P59" s="103">
        <f t="shared" si="39"/>
        <v>0</v>
      </c>
      <c r="Q59" s="103">
        <f t="shared" si="39"/>
        <v>0</v>
      </c>
      <c r="R59" s="103">
        <f t="shared" si="39"/>
        <v>0</v>
      </c>
      <c r="S59" s="103">
        <f t="shared" ref="S59:AB59" si="40">+S56+S40+S28</f>
        <v>0</v>
      </c>
      <c r="T59" s="103">
        <f t="shared" si="40"/>
        <v>0</v>
      </c>
      <c r="U59" s="103">
        <f t="shared" si="40"/>
        <v>0</v>
      </c>
      <c r="V59" s="103">
        <f t="shared" si="40"/>
        <v>0</v>
      </c>
      <c r="W59" s="103">
        <f t="shared" si="40"/>
        <v>0</v>
      </c>
      <c r="X59" s="103">
        <f t="shared" si="40"/>
        <v>0</v>
      </c>
      <c r="Y59" s="103">
        <f t="shared" si="40"/>
        <v>0</v>
      </c>
      <c r="Z59" s="103">
        <f t="shared" si="40"/>
        <v>0</v>
      </c>
      <c r="AA59" s="103">
        <f t="shared" si="40"/>
        <v>0</v>
      </c>
      <c r="AB59" s="103">
        <f t="shared" si="40"/>
        <v>0</v>
      </c>
      <c r="AC59" s="104">
        <f t="shared" si="39"/>
        <v>0</v>
      </c>
      <c r="AD59" s="530"/>
      <c r="AE59" s="530"/>
      <c r="AF59" s="24"/>
      <c r="AG59" s="20" t="s">
        <v>55</v>
      </c>
      <c r="AH59" s="24"/>
    </row>
    <row r="60" spans="1:34" x14ac:dyDescent="0.2">
      <c r="A60" s="31"/>
      <c r="B60" s="21"/>
      <c r="C60" s="53"/>
      <c r="D60" s="53"/>
      <c r="E60" s="53"/>
      <c r="F60" s="53"/>
      <c r="G60" s="59"/>
      <c r="H60" s="59"/>
      <c r="I60" s="546"/>
      <c r="J60" s="546"/>
      <c r="K60" s="59"/>
      <c r="L60" s="546"/>
      <c r="M60" s="59"/>
      <c r="N60" s="59"/>
      <c r="O60" s="59"/>
      <c r="P60" s="59"/>
      <c r="Q60" s="59"/>
      <c r="R60" s="59"/>
      <c r="S60" s="59"/>
      <c r="T60" s="59"/>
      <c r="U60" s="59"/>
      <c r="V60" s="59"/>
      <c r="W60" s="59"/>
      <c r="X60" s="59"/>
      <c r="Y60" s="59"/>
      <c r="Z60" s="59"/>
      <c r="AA60" s="59"/>
      <c r="AB60" s="59"/>
      <c r="AC60" s="60"/>
    </row>
    <row r="61" spans="1:34" x14ac:dyDescent="0.2">
      <c r="A61" s="31"/>
      <c r="B61" s="21"/>
      <c r="C61" s="53"/>
      <c r="D61" s="53"/>
      <c r="E61" s="53"/>
      <c r="F61" s="53"/>
      <c r="G61" s="59"/>
      <c r="H61" s="59"/>
      <c r="I61" s="546"/>
      <c r="J61" s="546"/>
      <c r="K61" s="59"/>
      <c r="L61" s="546"/>
      <c r="M61" s="59"/>
      <c r="N61" s="59"/>
      <c r="O61" s="59"/>
      <c r="P61" s="59"/>
      <c r="Q61" s="59"/>
      <c r="R61" s="59"/>
      <c r="S61" s="59"/>
      <c r="T61" s="59"/>
      <c r="U61" s="59"/>
      <c r="V61" s="59"/>
      <c r="W61" s="59"/>
      <c r="X61" s="59"/>
      <c r="Y61" s="59"/>
      <c r="Z61" s="59"/>
      <c r="AA61" s="59"/>
      <c r="AB61" s="59"/>
      <c r="AC61" s="60"/>
    </row>
    <row r="62" spans="1:34" ht="13.5" thickBot="1" x14ac:dyDescent="0.25">
      <c r="A62" s="31"/>
      <c r="B62" s="21"/>
      <c r="C62" s="53"/>
      <c r="D62" s="53"/>
      <c r="E62" s="53"/>
      <c r="F62" s="53"/>
      <c r="G62" s="59"/>
      <c r="H62" s="59"/>
      <c r="I62" s="546"/>
      <c r="J62" s="546"/>
      <c r="K62" s="59"/>
      <c r="L62" s="546"/>
      <c r="M62" s="59"/>
      <c r="N62" s="59"/>
      <c r="O62" s="59"/>
      <c r="P62" s="59"/>
      <c r="Q62" s="59"/>
      <c r="R62" s="59"/>
      <c r="S62" s="59"/>
      <c r="T62" s="59"/>
      <c r="U62" s="59"/>
      <c r="V62" s="59"/>
      <c r="W62" s="59"/>
      <c r="X62" s="59"/>
      <c r="Y62" s="59"/>
      <c r="Z62" s="59"/>
      <c r="AA62" s="59"/>
      <c r="AB62" s="59"/>
      <c r="AC62" s="60"/>
    </row>
    <row r="63" spans="1:34" x14ac:dyDescent="0.2">
      <c r="A63" s="754"/>
      <c r="B63" s="755"/>
      <c r="C63" s="755"/>
      <c r="D63" s="755"/>
      <c r="E63" s="755"/>
      <c r="F63" s="755"/>
      <c r="G63" s="755"/>
      <c r="H63" s="755"/>
      <c r="I63" s="755"/>
      <c r="J63" s="755"/>
      <c r="K63" s="755"/>
      <c r="L63" s="755"/>
      <c r="M63" s="755"/>
      <c r="N63" s="755"/>
      <c r="O63" s="755"/>
      <c r="P63" s="755"/>
      <c r="Q63" s="755"/>
      <c r="R63" s="755"/>
      <c r="S63" s="755"/>
      <c r="T63" s="755"/>
      <c r="U63" s="755"/>
      <c r="V63" s="755"/>
      <c r="W63" s="755"/>
      <c r="X63" s="755"/>
      <c r="Y63" s="755"/>
      <c r="Z63" s="755"/>
      <c r="AA63" s="755"/>
      <c r="AB63" s="755"/>
      <c r="AC63" s="756"/>
    </row>
    <row r="64" spans="1:34" ht="15.75" x14ac:dyDescent="0.25">
      <c r="A64" s="772" t="s">
        <v>191</v>
      </c>
      <c r="B64" s="773"/>
      <c r="C64" s="773"/>
      <c r="D64" s="773"/>
      <c r="E64" s="773"/>
      <c r="F64" s="773"/>
      <c r="G64" s="773"/>
      <c r="H64" s="773"/>
      <c r="I64" s="773"/>
      <c r="J64" s="773"/>
      <c r="K64" s="773"/>
      <c r="L64" s="773"/>
      <c r="M64" s="773"/>
      <c r="N64" s="773"/>
      <c r="O64" s="773"/>
      <c r="P64" s="773"/>
      <c r="Q64" s="773"/>
      <c r="R64" s="773"/>
      <c r="S64" s="773"/>
      <c r="T64" s="773"/>
      <c r="U64" s="773"/>
      <c r="V64" s="773"/>
      <c r="W64" s="773"/>
      <c r="X64" s="773"/>
      <c r="Y64" s="773"/>
      <c r="Z64" s="773"/>
      <c r="AA64" s="773"/>
      <c r="AB64" s="773"/>
      <c r="AC64" s="774"/>
    </row>
    <row r="65" spans="1:31" ht="24" customHeight="1" x14ac:dyDescent="0.2">
      <c r="A65" s="757" t="s">
        <v>149</v>
      </c>
      <c r="B65" s="758"/>
      <c r="C65" s="284" t="s">
        <v>8</v>
      </c>
      <c r="D65" s="284" t="s">
        <v>10</v>
      </c>
      <c r="E65" s="284" t="s">
        <v>12</v>
      </c>
      <c r="F65" s="267"/>
      <c r="G65" s="275" t="str">
        <f>+$G$18</f>
        <v>Current / Original</v>
      </c>
      <c r="H65" s="8" t="str">
        <f>+$H$18</f>
        <v xml:space="preserve">   WIOA Youth In School</v>
      </c>
      <c r="I65" s="278" t="str">
        <f>+$I$18</f>
        <v>Current / Original</v>
      </c>
      <c r="J65" s="260"/>
      <c r="K65" s="280" t="str">
        <f>+$K$18</f>
        <v>Current / Original</v>
      </c>
      <c r="L65" s="260" t="str">
        <f>+L43</f>
        <v xml:space="preserve">  JAG IN SCHOOL</v>
      </c>
      <c r="M65" s="194" t="str">
        <f>$M$18</f>
        <v>Current / Original</v>
      </c>
      <c r="N65" s="260" t="str">
        <f>$N$18</f>
        <v xml:space="preserve"> JAG OUT OF SCHOOL</v>
      </c>
      <c r="O65" s="606" t="str">
        <f>+$O$18</f>
        <v>Current / Original</v>
      </c>
      <c r="P65" s="187" t="str">
        <f>+$P$18</f>
        <v xml:space="preserve"> KINEXUS In School</v>
      </c>
      <c r="Q65" s="606" t="str">
        <f>+$Q$18</f>
        <v>Current / Original</v>
      </c>
      <c r="R65" s="187" t="str">
        <f>+$R$18</f>
        <v xml:space="preserve"> KINEXUS Out of School</v>
      </c>
      <c r="S65" s="515" t="str">
        <f>$M$18</f>
        <v>Current / Original</v>
      </c>
      <c r="T65" s="187" t="str">
        <f>+$T$18</f>
        <v xml:space="preserve">  HI - C YOUTH</v>
      </c>
      <c r="U65" s="625" t="str">
        <f>+$U$18</f>
        <v>Current / Original</v>
      </c>
      <c r="V65" s="214" t="str">
        <f>+$V$18</f>
        <v xml:space="preserve"> FY19 Foster Care</v>
      </c>
      <c r="W65" s="665" t="str">
        <f>+$W$18</f>
        <v>Current / Original</v>
      </c>
      <c r="X65" s="655" t="str">
        <f>+$X$18</f>
        <v xml:space="preserve">  FY18 Foster Care</v>
      </c>
      <c r="Y65" s="731" t="str">
        <f>+$Y$18</f>
        <v>Current / Original</v>
      </c>
      <c r="Z65" s="655" t="str">
        <f>+$Z$18</f>
        <v xml:space="preserve"> JMG In School</v>
      </c>
      <c r="AA65" s="684" t="str">
        <f>+$AA$18</f>
        <v>Current / Original</v>
      </c>
      <c r="AB65" s="187" t="str">
        <f>+$AB$18</f>
        <v xml:space="preserve">  JMG OUT OF SCHOOL</v>
      </c>
      <c r="AC65" s="63"/>
    </row>
    <row r="66" spans="1:31" ht="22.5" x14ac:dyDescent="0.2">
      <c r="A66" s="64"/>
      <c r="B66" s="12" t="s">
        <v>140</v>
      </c>
      <c r="C66" s="283" t="s">
        <v>9</v>
      </c>
      <c r="D66" s="283" t="s">
        <v>11</v>
      </c>
      <c r="E66" s="283" t="s">
        <v>13</v>
      </c>
      <c r="F66" s="266"/>
      <c r="G66" s="210" t="str">
        <f>+$G$19</f>
        <v xml:space="preserve">   WIOA Youth In School</v>
      </c>
      <c r="H66" s="9" t="str">
        <f>+$H$19</f>
        <v>Change</v>
      </c>
      <c r="I66" s="279" t="str">
        <f>+$I$19</f>
        <v xml:space="preserve">  WIOA Youth Out of School</v>
      </c>
      <c r="J66" s="548"/>
      <c r="K66" s="281" t="str">
        <f>+$K$19</f>
        <v xml:space="preserve">  JAG IN SCHOOL</v>
      </c>
      <c r="L66" s="548" t="str">
        <f>+L44</f>
        <v>Change</v>
      </c>
      <c r="M66" s="518" t="str">
        <f>+$M$19</f>
        <v xml:space="preserve"> JAG OUT OF SCHOOL</v>
      </c>
      <c r="N66" s="244" t="str">
        <f>$N$19</f>
        <v>Change</v>
      </c>
      <c r="O66" s="607" t="str">
        <f>+$O$19</f>
        <v xml:space="preserve"> KINEXUS In School</v>
      </c>
      <c r="P66" s="188" t="str">
        <f>+$P$19</f>
        <v>Change</v>
      </c>
      <c r="Q66" s="607" t="str">
        <f>$Q$19</f>
        <v xml:space="preserve"> KINEXUS Out of School</v>
      </c>
      <c r="R66" s="188" t="str">
        <f>+$R$19</f>
        <v>Change</v>
      </c>
      <c r="S66" s="517" t="str">
        <f>+$S$19</f>
        <v xml:space="preserve">  HI - C YOUTH</v>
      </c>
      <c r="T66" s="244" t="str">
        <f>$N$19</f>
        <v>Change</v>
      </c>
      <c r="U66" s="624" t="str">
        <f>+$U$19</f>
        <v xml:space="preserve"> FY19 Foster Care</v>
      </c>
      <c r="V66" s="188" t="str">
        <f>+$N$19</f>
        <v>Change</v>
      </c>
      <c r="W66" s="666" t="str">
        <f>+$W$19</f>
        <v xml:space="preserve">  FY18 Foster Care</v>
      </c>
      <c r="X66" s="656" t="str">
        <f>+$X$19</f>
        <v>Change</v>
      </c>
      <c r="Y66" s="732" t="str">
        <f>+$Y$19</f>
        <v xml:space="preserve"> JMG In School</v>
      </c>
      <c r="Z66" s="656" t="str">
        <f>+$Z$19</f>
        <v>Change</v>
      </c>
      <c r="AA66" s="685" t="str">
        <f>+$AA$19</f>
        <v xml:space="preserve">  JMG OUT OF SCHOOL</v>
      </c>
      <c r="AB66" s="188" t="str">
        <f>+$AB$19</f>
        <v>Change</v>
      </c>
      <c r="AC66" s="65" t="s">
        <v>56</v>
      </c>
    </row>
    <row r="67" spans="1:31" x14ac:dyDescent="0.2">
      <c r="A67" s="120" t="s">
        <v>85</v>
      </c>
      <c r="B67" s="106"/>
      <c r="C67" s="283"/>
      <c r="D67" s="283"/>
      <c r="E67" s="283"/>
      <c r="F67" s="266"/>
      <c r="G67" s="113"/>
      <c r="H67" s="107"/>
      <c r="I67" s="564"/>
      <c r="J67" s="542"/>
      <c r="K67" s="113"/>
      <c r="L67" s="569"/>
      <c r="M67" s="113"/>
      <c r="N67" s="276"/>
      <c r="O67" s="113"/>
      <c r="P67" s="276"/>
      <c r="Q67" s="113"/>
      <c r="R67" s="276"/>
      <c r="S67" s="113"/>
      <c r="T67" s="276"/>
      <c r="U67" s="113"/>
      <c r="V67" s="653"/>
      <c r="W67" s="653"/>
      <c r="X67" s="653"/>
      <c r="Y67" s="653"/>
      <c r="Z67" s="653"/>
      <c r="AA67" s="653"/>
      <c r="AB67" s="276"/>
      <c r="AC67" s="65"/>
    </row>
    <row r="68" spans="1:31" x14ac:dyDescent="0.2">
      <c r="A68" s="66">
        <v>1</v>
      </c>
      <c r="B68" s="497"/>
      <c r="C68" s="495"/>
      <c r="D68" s="496"/>
      <c r="E68" s="496"/>
      <c r="F68" s="264"/>
      <c r="G68" s="265">
        <f>ROUND($C68*$D68*$E68*$G$67,0)</f>
        <v>0</v>
      </c>
      <c r="H68" s="265"/>
      <c r="I68" s="550">
        <f t="shared" ref="I68:I75" si="41">ROUND($C68*$D68*$E68*$I$67,0)</f>
        <v>0</v>
      </c>
      <c r="J68" s="549"/>
      <c r="K68" s="265">
        <f t="shared" ref="K68:K75" si="42">ROUND($C68*$D68*$E68*$K$67,0)</f>
        <v>0</v>
      </c>
      <c r="M68" s="582">
        <f t="shared" ref="M68:AA92" si="43">ROUND($C68*$D68*$E68*M$67,0)</f>
        <v>0</v>
      </c>
      <c r="O68" s="582">
        <f t="shared" si="43"/>
        <v>0</v>
      </c>
      <c r="P68" s="586"/>
      <c r="Q68" s="582">
        <f t="shared" si="43"/>
        <v>0</v>
      </c>
      <c r="R68" s="586"/>
      <c r="S68" s="265">
        <f t="shared" si="43"/>
        <v>0</v>
      </c>
      <c r="T68" s="277"/>
      <c r="U68" s="582">
        <f t="shared" si="43"/>
        <v>0</v>
      </c>
      <c r="V68" s="586"/>
      <c r="W68" s="582">
        <f t="shared" si="43"/>
        <v>0</v>
      </c>
      <c r="X68" s="586"/>
      <c r="Y68" s="582">
        <f t="shared" si="43"/>
        <v>0</v>
      </c>
      <c r="Z68" s="586"/>
      <c r="AA68" s="582">
        <f t="shared" si="43"/>
        <v>0</v>
      </c>
      <c r="AB68" s="277"/>
      <c r="AC68" s="501">
        <f t="shared" ref="AC68:AC92" si="44">SUM(G68:AB68)</f>
        <v>0</v>
      </c>
    </row>
    <row r="69" spans="1:31" x14ac:dyDescent="0.2">
      <c r="A69" s="66">
        <v>2</v>
      </c>
      <c r="B69" s="497"/>
      <c r="C69" s="495"/>
      <c r="D69" s="496"/>
      <c r="E69" s="496"/>
      <c r="F69" s="264"/>
      <c r="G69" s="265">
        <f>ROUND($C69*$D69*$E69*$G$67,0)</f>
        <v>0</v>
      </c>
      <c r="H69" s="582"/>
      <c r="I69" s="550">
        <f t="shared" si="41"/>
        <v>0</v>
      </c>
      <c r="J69" s="584"/>
      <c r="K69" s="265">
        <f t="shared" si="42"/>
        <v>0</v>
      </c>
      <c r="L69" s="584"/>
      <c r="M69" s="582">
        <f t="shared" si="43"/>
        <v>0</v>
      </c>
      <c r="N69" s="586"/>
      <c r="O69" s="582">
        <f t="shared" si="43"/>
        <v>0</v>
      </c>
      <c r="P69" s="586"/>
      <c r="Q69" s="582">
        <f t="shared" si="43"/>
        <v>0</v>
      </c>
      <c r="R69" s="586"/>
      <c r="S69" s="265">
        <f t="shared" si="43"/>
        <v>0</v>
      </c>
      <c r="T69" s="277"/>
      <c r="U69" s="582">
        <f t="shared" si="43"/>
        <v>0</v>
      </c>
      <c r="V69" s="586"/>
      <c r="W69" s="582">
        <f t="shared" si="43"/>
        <v>0</v>
      </c>
      <c r="X69" s="586"/>
      <c r="Y69" s="582">
        <f t="shared" si="43"/>
        <v>0</v>
      </c>
      <c r="Z69" s="586"/>
      <c r="AA69" s="582">
        <f t="shared" si="43"/>
        <v>0</v>
      </c>
      <c r="AB69" s="277"/>
      <c r="AC69" s="501">
        <f t="shared" si="44"/>
        <v>0</v>
      </c>
      <c r="AD69" s="538"/>
      <c r="AE69" s="538"/>
    </row>
    <row r="70" spans="1:31" x14ac:dyDescent="0.2">
      <c r="A70" s="66">
        <v>3</v>
      </c>
      <c r="B70" s="504"/>
      <c r="C70" s="502"/>
      <c r="D70" s="503"/>
      <c r="E70" s="503"/>
      <c r="F70" s="264"/>
      <c r="G70" s="265">
        <f>ROUND($C70*$D70*$E70*$G$67,0)</f>
        <v>0</v>
      </c>
      <c r="H70" s="582"/>
      <c r="I70" s="550">
        <f t="shared" si="41"/>
        <v>0</v>
      </c>
      <c r="J70" s="584"/>
      <c r="K70" s="265">
        <f t="shared" si="42"/>
        <v>0</v>
      </c>
      <c r="L70" s="584"/>
      <c r="M70" s="582">
        <f t="shared" si="43"/>
        <v>0</v>
      </c>
      <c r="N70" s="586"/>
      <c r="O70" s="582">
        <f t="shared" si="43"/>
        <v>0</v>
      </c>
      <c r="P70" s="586"/>
      <c r="Q70" s="582">
        <f t="shared" si="43"/>
        <v>0</v>
      </c>
      <c r="R70" s="586"/>
      <c r="S70" s="265">
        <f t="shared" si="43"/>
        <v>0</v>
      </c>
      <c r="T70" s="277"/>
      <c r="U70" s="582">
        <f t="shared" si="43"/>
        <v>0</v>
      </c>
      <c r="V70" s="586"/>
      <c r="W70" s="582">
        <f t="shared" si="43"/>
        <v>0</v>
      </c>
      <c r="X70" s="586"/>
      <c r="Y70" s="582">
        <f t="shared" si="43"/>
        <v>0</v>
      </c>
      <c r="Z70" s="586"/>
      <c r="AA70" s="582">
        <f t="shared" si="43"/>
        <v>0</v>
      </c>
      <c r="AB70" s="277"/>
      <c r="AC70" s="501">
        <f t="shared" si="44"/>
        <v>0</v>
      </c>
    </row>
    <row r="71" spans="1:31" s="230" customFormat="1" x14ac:dyDescent="0.2">
      <c r="A71" s="519">
        <v>4</v>
      </c>
      <c r="B71" s="520"/>
      <c r="C71" s="521"/>
      <c r="D71" s="522"/>
      <c r="E71" s="522"/>
      <c r="F71" s="523"/>
      <c r="G71" s="265">
        <f t="shared" ref="G71:G78" si="45">ROUND($C71*$D71*$E71*$G$67,0)</f>
        <v>0</v>
      </c>
      <c r="H71" s="583"/>
      <c r="I71" s="550">
        <f t="shared" si="41"/>
        <v>0</v>
      </c>
      <c r="J71" s="585"/>
      <c r="K71" s="265">
        <f t="shared" si="42"/>
        <v>0</v>
      </c>
      <c r="L71" s="585"/>
      <c r="M71" s="582">
        <f t="shared" si="43"/>
        <v>0</v>
      </c>
      <c r="N71" s="588"/>
      <c r="O71" s="582">
        <f t="shared" si="43"/>
        <v>0</v>
      </c>
      <c r="P71" s="588"/>
      <c r="Q71" s="582">
        <f t="shared" si="43"/>
        <v>0</v>
      </c>
      <c r="R71" s="588"/>
      <c r="S71" s="265">
        <f t="shared" si="43"/>
        <v>0</v>
      </c>
      <c r="U71" s="582">
        <f t="shared" si="43"/>
        <v>0</v>
      </c>
      <c r="V71" s="586"/>
      <c r="W71" s="582">
        <f t="shared" si="43"/>
        <v>0</v>
      </c>
      <c r="X71" s="586"/>
      <c r="Y71" s="582">
        <f t="shared" si="43"/>
        <v>0</v>
      </c>
      <c r="Z71" s="586"/>
      <c r="AA71" s="582">
        <f t="shared" si="43"/>
        <v>0</v>
      </c>
      <c r="AB71" s="277"/>
      <c r="AC71" s="501">
        <f t="shared" si="44"/>
        <v>0</v>
      </c>
      <c r="AD71" s="531"/>
      <c r="AE71" s="531"/>
    </row>
    <row r="72" spans="1:31" x14ac:dyDescent="0.2">
      <c r="A72" s="66">
        <v>5</v>
      </c>
      <c r="B72" s="499"/>
      <c r="C72" s="502"/>
      <c r="D72" s="505"/>
      <c r="E72" s="503"/>
      <c r="F72" s="264"/>
      <c r="G72" s="265">
        <f t="shared" si="45"/>
        <v>0</v>
      </c>
      <c r="H72" s="582"/>
      <c r="I72" s="550">
        <f t="shared" si="41"/>
        <v>0</v>
      </c>
      <c r="J72" s="584"/>
      <c r="K72" s="265">
        <f t="shared" si="42"/>
        <v>0</v>
      </c>
      <c r="L72" s="584"/>
      <c r="M72" s="582">
        <f t="shared" si="43"/>
        <v>0</v>
      </c>
      <c r="N72" s="586"/>
      <c r="O72" s="582">
        <f t="shared" si="43"/>
        <v>0</v>
      </c>
      <c r="P72" s="586"/>
      <c r="Q72" s="582">
        <f t="shared" si="43"/>
        <v>0</v>
      </c>
      <c r="R72" s="586"/>
      <c r="S72" s="265">
        <f t="shared" si="43"/>
        <v>0</v>
      </c>
      <c r="T72" s="277"/>
      <c r="U72" s="582">
        <f t="shared" si="43"/>
        <v>0</v>
      </c>
      <c r="V72" s="586"/>
      <c r="W72" s="582">
        <f t="shared" si="43"/>
        <v>0</v>
      </c>
      <c r="X72" s="586"/>
      <c r="Y72" s="582">
        <f t="shared" si="43"/>
        <v>0</v>
      </c>
      <c r="Z72" s="586"/>
      <c r="AA72" s="582">
        <f t="shared" si="43"/>
        <v>0</v>
      </c>
      <c r="AB72" s="277"/>
      <c r="AC72" s="501">
        <f t="shared" si="44"/>
        <v>0</v>
      </c>
    </row>
    <row r="73" spans="1:31" x14ac:dyDescent="0.2">
      <c r="A73" s="66">
        <v>6</v>
      </c>
      <c r="B73" s="499"/>
      <c r="C73" s="502"/>
      <c r="D73" s="503"/>
      <c r="E73" s="503"/>
      <c r="F73" s="264"/>
      <c r="G73" s="265">
        <f t="shared" si="45"/>
        <v>0</v>
      </c>
      <c r="H73" s="582"/>
      <c r="I73" s="550">
        <f t="shared" si="41"/>
        <v>0</v>
      </c>
      <c r="J73" s="584"/>
      <c r="K73" s="265">
        <f t="shared" si="42"/>
        <v>0</v>
      </c>
      <c r="L73" s="584"/>
      <c r="M73" s="582">
        <f t="shared" si="43"/>
        <v>0</v>
      </c>
      <c r="O73" s="582">
        <f t="shared" si="43"/>
        <v>0</v>
      </c>
      <c r="P73" s="586"/>
      <c r="Q73" s="582">
        <f t="shared" si="43"/>
        <v>0</v>
      </c>
      <c r="R73" s="586"/>
      <c r="S73" s="265">
        <f t="shared" si="43"/>
        <v>0</v>
      </c>
      <c r="T73" s="277"/>
      <c r="U73" s="582">
        <f t="shared" si="43"/>
        <v>0</v>
      </c>
      <c r="V73" s="586"/>
      <c r="W73" s="582">
        <f t="shared" si="43"/>
        <v>0</v>
      </c>
      <c r="X73" s="586"/>
      <c r="Y73" s="582">
        <f t="shared" si="43"/>
        <v>0</v>
      </c>
      <c r="Z73" s="586"/>
      <c r="AA73" s="582">
        <f t="shared" si="43"/>
        <v>0</v>
      </c>
      <c r="AB73" s="277"/>
      <c r="AC73" s="501">
        <f t="shared" si="44"/>
        <v>0</v>
      </c>
    </row>
    <row r="74" spans="1:31" x14ac:dyDescent="0.2">
      <c r="A74" s="66">
        <v>7</v>
      </c>
      <c r="B74" s="512"/>
      <c r="C74" s="509"/>
      <c r="D74" s="511"/>
      <c r="E74" s="511"/>
      <c r="F74" s="264"/>
      <c r="G74" s="265">
        <f t="shared" si="45"/>
        <v>0</v>
      </c>
      <c r="H74" s="582"/>
      <c r="I74" s="550">
        <f t="shared" si="41"/>
        <v>0</v>
      </c>
      <c r="J74" s="584"/>
      <c r="K74" s="265">
        <f t="shared" si="42"/>
        <v>0</v>
      </c>
      <c r="L74" s="584"/>
      <c r="M74" s="582">
        <f t="shared" si="43"/>
        <v>0</v>
      </c>
      <c r="N74" s="586"/>
      <c r="O74" s="582">
        <f t="shared" si="43"/>
        <v>0</v>
      </c>
      <c r="P74" s="586"/>
      <c r="Q74" s="582">
        <f t="shared" si="43"/>
        <v>0</v>
      </c>
      <c r="R74" s="586"/>
      <c r="S74" s="265">
        <f t="shared" si="43"/>
        <v>0</v>
      </c>
      <c r="T74" s="277"/>
      <c r="U74" s="582">
        <f t="shared" si="43"/>
        <v>0</v>
      </c>
      <c r="V74" s="586"/>
      <c r="W74" s="582">
        <f t="shared" si="43"/>
        <v>0</v>
      </c>
      <c r="X74" s="586"/>
      <c r="Y74" s="582">
        <f t="shared" si="43"/>
        <v>0</v>
      </c>
      <c r="Z74" s="586"/>
      <c r="AA74" s="582">
        <f t="shared" si="43"/>
        <v>0</v>
      </c>
      <c r="AB74" s="277"/>
      <c r="AC74" s="501">
        <f t="shared" si="44"/>
        <v>0</v>
      </c>
    </row>
    <row r="75" spans="1:31" x14ac:dyDescent="0.2">
      <c r="A75" s="66">
        <v>8</v>
      </c>
      <c r="B75" s="512"/>
      <c r="C75" s="509"/>
      <c r="D75" s="511"/>
      <c r="E75" s="511"/>
      <c r="F75" s="264"/>
      <c r="G75" s="265">
        <f t="shared" si="45"/>
        <v>0</v>
      </c>
      <c r="H75" s="265"/>
      <c r="I75" s="550">
        <f t="shared" si="41"/>
        <v>0</v>
      </c>
      <c r="J75" s="584"/>
      <c r="K75" s="265">
        <f t="shared" si="42"/>
        <v>0</v>
      </c>
      <c r="L75" s="584"/>
      <c r="M75" s="582">
        <f t="shared" si="43"/>
        <v>0</v>
      </c>
      <c r="N75" s="586"/>
      <c r="O75" s="582">
        <f t="shared" si="43"/>
        <v>0</v>
      </c>
      <c r="P75" s="586"/>
      <c r="Q75" s="582">
        <f t="shared" si="43"/>
        <v>0</v>
      </c>
      <c r="R75" s="586"/>
      <c r="S75" s="265">
        <f t="shared" si="43"/>
        <v>0</v>
      </c>
      <c r="T75" s="277"/>
      <c r="U75" s="582">
        <f t="shared" si="43"/>
        <v>0</v>
      </c>
      <c r="V75" s="586"/>
      <c r="W75" s="582">
        <f t="shared" si="43"/>
        <v>0</v>
      </c>
      <c r="X75" s="586"/>
      <c r="Y75" s="582">
        <f t="shared" si="43"/>
        <v>0</v>
      </c>
      <c r="Z75" s="586"/>
      <c r="AA75" s="582">
        <f t="shared" si="43"/>
        <v>0</v>
      </c>
      <c r="AB75" s="277"/>
      <c r="AC75" s="501">
        <f t="shared" si="44"/>
        <v>0</v>
      </c>
    </row>
    <row r="76" spans="1:31" x14ac:dyDescent="0.2">
      <c r="A76" s="66">
        <v>9</v>
      </c>
      <c r="B76" s="499"/>
      <c r="C76" s="272"/>
      <c r="D76" s="273"/>
      <c r="E76" s="273"/>
      <c r="F76" s="264"/>
      <c r="G76" s="265">
        <f t="shared" si="45"/>
        <v>0</v>
      </c>
      <c r="H76" s="265"/>
      <c r="I76" s="550">
        <f t="shared" ref="I76:I92" si="46">ROUND($C76*$D76*$E76*$I$67,0)</f>
        <v>0</v>
      </c>
      <c r="J76" s="549"/>
      <c r="K76" s="265">
        <f t="shared" ref="K76:K92" si="47">ROUND($C76*$D76*$E76*$K$67,0)</f>
        <v>0</v>
      </c>
      <c r="L76" s="584"/>
      <c r="M76" s="582">
        <f t="shared" si="43"/>
        <v>0</v>
      </c>
      <c r="O76" s="582">
        <f t="shared" si="43"/>
        <v>0</v>
      </c>
      <c r="P76" s="586"/>
      <c r="Q76" s="582">
        <f t="shared" si="43"/>
        <v>0</v>
      </c>
      <c r="R76" s="586"/>
      <c r="S76" s="265">
        <f t="shared" si="43"/>
        <v>0</v>
      </c>
      <c r="T76" s="277"/>
      <c r="U76" s="582">
        <f t="shared" si="43"/>
        <v>0</v>
      </c>
      <c r="V76" s="586"/>
      <c r="W76" s="582">
        <f t="shared" si="43"/>
        <v>0</v>
      </c>
      <c r="X76" s="586"/>
      <c r="Y76" s="582">
        <f t="shared" si="43"/>
        <v>0</v>
      </c>
      <c r="Z76" s="586"/>
      <c r="AA76" s="582">
        <f t="shared" si="43"/>
        <v>0</v>
      </c>
      <c r="AB76" s="277"/>
      <c r="AC76" s="501">
        <f t="shared" si="44"/>
        <v>0</v>
      </c>
    </row>
    <row r="77" spans="1:31" x14ac:dyDescent="0.2">
      <c r="A77" s="66">
        <v>10</v>
      </c>
      <c r="B77" s="359"/>
      <c r="C77" s="272"/>
      <c r="D77" s="273"/>
      <c r="E77" s="273"/>
      <c r="F77" s="264"/>
      <c r="G77" s="265">
        <f t="shared" si="45"/>
        <v>0</v>
      </c>
      <c r="H77" s="265"/>
      <c r="I77" s="550">
        <f t="shared" si="46"/>
        <v>0</v>
      </c>
      <c r="J77" s="549"/>
      <c r="K77" s="265">
        <f t="shared" si="47"/>
        <v>0</v>
      </c>
      <c r="L77" s="549"/>
      <c r="M77" s="582">
        <f t="shared" si="43"/>
        <v>0</v>
      </c>
      <c r="N77" s="277"/>
      <c r="O77" s="582">
        <f t="shared" si="43"/>
        <v>0</v>
      </c>
      <c r="P77" s="277"/>
      <c r="Q77" s="582">
        <f t="shared" si="43"/>
        <v>0</v>
      </c>
      <c r="R77" s="277"/>
      <c r="S77" s="265">
        <f t="shared" si="43"/>
        <v>0</v>
      </c>
      <c r="T77" s="277"/>
      <c r="U77" s="582">
        <f t="shared" si="43"/>
        <v>0</v>
      </c>
      <c r="V77" s="586"/>
      <c r="W77" s="582">
        <f t="shared" si="43"/>
        <v>0</v>
      </c>
      <c r="X77" s="586"/>
      <c r="Y77" s="582">
        <f t="shared" si="43"/>
        <v>0</v>
      </c>
      <c r="Z77" s="586"/>
      <c r="AA77" s="582">
        <f t="shared" si="43"/>
        <v>0</v>
      </c>
      <c r="AB77" s="277"/>
      <c r="AC77" s="501">
        <f t="shared" si="44"/>
        <v>0</v>
      </c>
    </row>
    <row r="78" spans="1:31" x14ac:dyDescent="0.2">
      <c r="A78" s="66">
        <v>11</v>
      </c>
      <c r="B78" s="359"/>
      <c r="C78" s="272"/>
      <c r="D78" s="273"/>
      <c r="E78" s="273"/>
      <c r="F78" s="264"/>
      <c r="G78" s="265">
        <f t="shared" si="45"/>
        <v>0</v>
      </c>
      <c r="H78" s="265"/>
      <c r="I78" s="550">
        <f t="shared" si="46"/>
        <v>0</v>
      </c>
      <c r="J78" s="549"/>
      <c r="K78" s="265">
        <f t="shared" si="47"/>
        <v>0</v>
      </c>
      <c r="L78" s="549"/>
      <c r="M78" s="265">
        <f t="shared" si="43"/>
        <v>0</v>
      </c>
      <c r="N78" s="277"/>
      <c r="O78" s="582">
        <f t="shared" si="43"/>
        <v>0</v>
      </c>
      <c r="P78" s="277"/>
      <c r="Q78" s="582">
        <f t="shared" si="43"/>
        <v>0</v>
      </c>
      <c r="R78" s="277"/>
      <c r="S78" s="265">
        <f t="shared" si="43"/>
        <v>0</v>
      </c>
      <c r="T78" s="277"/>
      <c r="U78" s="582">
        <f t="shared" si="43"/>
        <v>0</v>
      </c>
      <c r="V78" s="586"/>
      <c r="W78" s="582">
        <f t="shared" si="43"/>
        <v>0</v>
      </c>
      <c r="X78" s="586"/>
      <c r="Y78" s="582">
        <f t="shared" si="43"/>
        <v>0</v>
      </c>
      <c r="Z78" s="586"/>
      <c r="AA78" s="582">
        <f t="shared" si="43"/>
        <v>0</v>
      </c>
      <c r="AB78" s="277"/>
      <c r="AC78" s="501">
        <f t="shared" si="44"/>
        <v>0</v>
      </c>
    </row>
    <row r="79" spans="1:31" x14ac:dyDescent="0.2">
      <c r="A79" s="66">
        <v>12</v>
      </c>
      <c r="B79" s="359"/>
      <c r="C79" s="272"/>
      <c r="D79" s="273"/>
      <c r="E79" s="273"/>
      <c r="F79" s="264"/>
      <c r="G79" s="265">
        <f t="shared" ref="G79:G92" si="48">ROUND($C79*$D79*$E79*$G$67,0)</f>
        <v>0</v>
      </c>
      <c r="H79" s="265"/>
      <c r="I79" s="550">
        <f t="shared" si="46"/>
        <v>0</v>
      </c>
      <c r="J79" s="549"/>
      <c r="K79" s="265">
        <f t="shared" si="47"/>
        <v>0</v>
      </c>
      <c r="L79" s="549"/>
      <c r="M79" s="265">
        <f t="shared" si="43"/>
        <v>0</v>
      </c>
      <c r="N79" s="277"/>
      <c r="O79" s="582">
        <f t="shared" si="43"/>
        <v>0</v>
      </c>
      <c r="P79" s="277"/>
      <c r="Q79" s="582">
        <f t="shared" si="43"/>
        <v>0</v>
      </c>
      <c r="R79" s="277"/>
      <c r="S79" s="265">
        <f t="shared" si="43"/>
        <v>0</v>
      </c>
      <c r="T79" s="277"/>
      <c r="U79" s="582">
        <f t="shared" si="43"/>
        <v>0</v>
      </c>
      <c r="V79" s="586"/>
      <c r="W79" s="582">
        <f t="shared" si="43"/>
        <v>0</v>
      </c>
      <c r="X79" s="586"/>
      <c r="Y79" s="582">
        <f t="shared" si="43"/>
        <v>0</v>
      </c>
      <c r="Z79" s="586"/>
      <c r="AA79" s="582">
        <f t="shared" si="43"/>
        <v>0</v>
      </c>
      <c r="AB79" s="277"/>
      <c r="AC79" s="501">
        <f t="shared" si="44"/>
        <v>0</v>
      </c>
    </row>
    <row r="80" spans="1:31" x14ac:dyDescent="0.2">
      <c r="A80" s="66">
        <v>13</v>
      </c>
      <c r="B80" s="359"/>
      <c r="C80" s="272"/>
      <c r="D80" s="273"/>
      <c r="E80" s="273"/>
      <c r="F80" s="264"/>
      <c r="G80" s="265">
        <f t="shared" si="48"/>
        <v>0</v>
      </c>
      <c r="H80" s="265"/>
      <c r="I80" s="550">
        <f t="shared" si="46"/>
        <v>0</v>
      </c>
      <c r="J80" s="549"/>
      <c r="K80" s="265">
        <f t="shared" si="47"/>
        <v>0</v>
      </c>
      <c r="L80" s="549"/>
      <c r="M80" s="265">
        <f t="shared" si="43"/>
        <v>0</v>
      </c>
      <c r="N80" s="277"/>
      <c r="O80" s="582">
        <f t="shared" si="43"/>
        <v>0</v>
      </c>
      <c r="P80" s="277"/>
      <c r="Q80" s="582">
        <f t="shared" si="43"/>
        <v>0</v>
      </c>
      <c r="R80" s="277"/>
      <c r="S80" s="265">
        <f t="shared" si="43"/>
        <v>0</v>
      </c>
      <c r="T80" s="277"/>
      <c r="U80" s="582">
        <f t="shared" si="43"/>
        <v>0</v>
      </c>
      <c r="V80" s="586"/>
      <c r="W80" s="582">
        <f t="shared" si="43"/>
        <v>0</v>
      </c>
      <c r="X80" s="586"/>
      <c r="Y80" s="582">
        <f t="shared" si="43"/>
        <v>0</v>
      </c>
      <c r="Z80" s="586"/>
      <c r="AA80" s="582">
        <f t="shared" si="43"/>
        <v>0</v>
      </c>
      <c r="AB80" s="277"/>
      <c r="AC80" s="501">
        <f t="shared" si="44"/>
        <v>0</v>
      </c>
    </row>
    <row r="81" spans="1:31" x14ac:dyDescent="0.2">
      <c r="A81" s="66">
        <v>14</v>
      </c>
      <c r="B81" s="359"/>
      <c r="C81" s="272"/>
      <c r="D81" s="273"/>
      <c r="E81" s="273"/>
      <c r="F81" s="264"/>
      <c r="G81" s="265">
        <f t="shared" si="48"/>
        <v>0</v>
      </c>
      <c r="H81" s="265"/>
      <c r="I81" s="550">
        <f t="shared" si="46"/>
        <v>0</v>
      </c>
      <c r="J81" s="549"/>
      <c r="K81" s="265">
        <f t="shared" si="47"/>
        <v>0</v>
      </c>
      <c r="L81" s="549"/>
      <c r="M81" s="265">
        <f t="shared" si="43"/>
        <v>0</v>
      </c>
      <c r="N81" s="277"/>
      <c r="O81" s="582">
        <f t="shared" si="43"/>
        <v>0</v>
      </c>
      <c r="P81" s="277"/>
      <c r="Q81" s="582">
        <f t="shared" si="43"/>
        <v>0</v>
      </c>
      <c r="R81" s="277"/>
      <c r="S81" s="265">
        <f t="shared" si="43"/>
        <v>0</v>
      </c>
      <c r="T81" s="277"/>
      <c r="U81" s="582">
        <f t="shared" si="43"/>
        <v>0</v>
      </c>
      <c r="V81" s="586"/>
      <c r="W81" s="582">
        <f t="shared" si="43"/>
        <v>0</v>
      </c>
      <c r="X81" s="586"/>
      <c r="Y81" s="582">
        <f t="shared" si="43"/>
        <v>0</v>
      </c>
      <c r="Z81" s="586"/>
      <c r="AA81" s="582">
        <f t="shared" si="43"/>
        <v>0</v>
      </c>
      <c r="AB81" s="277"/>
      <c r="AC81" s="501">
        <f t="shared" si="44"/>
        <v>0</v>
      </c>
    </row>
    <row r="82" spans="1:31" x14ac:dyDescent="0.2">
      <c r="A82" s="66">
        <v>15</v>
      </c>
      <c r="B82" s="359"/>
      <c r="C82" s="272"/>
      <c r="D82" s="273"/>
      <c r="E82" s="273"/>
      <c r="F82" s="264"/>
      <c r="G82" s="265">
        <f t="shared" si="48"/>
        <v>0</v>
      </c>
      <c r="H82" s="265"/>
      <c r="I82" s="550">
        <f t="shared" si="46"/>
        <v>0</v>
      </c>
      <c r="J82" s="549"/>
      <c r="K82" s="265">
        <f t="shared" si="47"/>
        <v>0</v>
      </c>
      <c r="L82" s="549"/>
      <c r="M82" s="265">
        <f t="shared" si="43"/>
        <v>0</v>
      </c>
      <c r="N82" s="277"/>
      <c r="O82" s="582">
        <f t="shared" si="43"/>
        <v>0</v>
      </c>
      <c r="P82" s="277"/>
      <c r="Q82" s="582">
        <f t="shared" si="43"/>
        <v>0</v>
      </c>
      <c r="R82" s="277"/>
      <c r="S82" s="265">
        <f t="shared" si="43"/>
        <v>0</v>
      </c>
      <c r="T82" s="277"/>
      <c r="U82" s="582">
        <f t="shared" si="43"/>
        <v>0</v>
      </c>
      <c r="V82" s="586"/>
      <c r="W82" s="582">
        <f t="shared" si="43"/>
        <v>0</v>
      </c>
      <c r="X82" s="586"/>
      <c r="Y82" s="582">
        <f t="shared" si="43"/>
        <v>0</v>
      </c>
      <c r="Z82" s="586"/>
      <c r="AA82" s="582">
        <f t="shared" si="43"/>
        <v>0</v>
      </c>
      <c r="AB82" s="277"/>
      <c r="AC82" s="501">
        <f t="shared" si="44"/>
        <v>0</v>
      </c>
    </row>
    <row r="83" spans="1:31" x14ac:dyDescent="0.2">
      <c r="A83" s="66">
        <v>16</v>
      </c>
      <c r="B83" s="359"/>
      <c r="C83" s="272"/>
      <c r="D83" s="273"/>
      <c r="E83" s="273"/>
      <c r="F83" s="264"/>
      <c r="G83" s="265">
        <f t="shared" si="48"/>
        <v>0</v>
      </c>
      <c r="H83" s="265"/>
      <c r="I83" s="550">
        <f t="shared" si="46"/>
        <v>0</v>
      </c>
      <c r="J83" s="549"/>
      <c r="K83" s="265">
        <f t="shared" si="47"/>
        <v>0</v>
      </c>
      <c r="L83" s="549"/>
      <c r="M83" s="265">
        <f t="shared" si="43"/>
        <v>0</v>
      </c>
      <c r="N83" s="277"/>
      <c r="O83" s="582">
        <f t="shared" si="43"/>
        <v>0</v>
      </c>
      <c r="P83" s="277"/>
      <c r="Q83" s="582">
        <f t="shared" si="43"/>
        <v>0</v>
      </c>
      <c r="R83" s="277"/>
      <c r="S83" s="265">
        <f t="shared" si="43"/>
        <v>0</v>
      </c>
      <c r="T83" s="277"/>
      <c r="U83" s="582">
        <f t="shared" si="43"/>
        <v>0</v>
      </c>
      <c r="V83" s="586"/>
      <c r="W83" s="582">
        <f t="shared" si="43"/>
        <v>0</v>
      </c>
      <c r="X83" s="586"/>
      <c r="Y83" s="582">
        <f t="shared" si="43"/>
        <v>0</v>
      </c>
      <c r="Z83" s="586"/>
      <c r="AA83" s="582">
        <f t="shared" si="43"/>
        <v>0</v>
      </c>
      <c r="AB83" s="277"/>
      <c r="AC83" s="501">
        <f t="shared" si="44"/>
        <v>0</v>
      </c>
      <c r="AE83" s="533"/>
    </row>
    <row r="84" spans="1:31" x14ac:dyDescent="0.2">
      <c r="A84" s="66">
        <v>17</v>
      </c>
      <c r="B84" s="499"/>
      <c r="C84" s="272"/>
      <c r="D84" s="273"/>
      <c r="E84" s="273"/>
      <c r="F84" s="264"/>
      <c r="G84" s="265">
        <f t="shared" si="48"/>
        <v>0</v>
      </c>
      <c r="H84" s="265"/>
      <c r="I84" s="550">
        <f t="shared" si="46"/>
        <v>0</v>
      </c>
      <c r="J84" s="549"/>
      <c r="K84" s="265">
        <f t="shared" si="47"/>
        <v>0</v>
      </c>
      <c r="L84" s="549"/>
      <c r="M84" s="265">
        <f t="shared" si="43"/>
        <v>0</v>
      </c>
      <c r="N84" s="277"/>
      <c r="O84" s="582">
        <f t="shared" si="43"/>
        <v>0</v>
      </c>
      <c r="P84" s="277"/>
      <c r="Q84" s="582">
        <f t="shared" si="43"/>
        <v>0</v>
      </c>
      <c r="R84" s="277"/>
      <c r="S84" s="265">
        <f t="shared" si="43"/>
        <v>0</v>
      </c>
      <c r="T84" s="277"/>
      <c r="U84" s="582">
        <f t="shared" si="43"/>
        <v>0</v>
      </c>
      <c r="V84" s="586"/>
      <c r="W84" s="582">
        <f t="shared" si="43"/>
        <v>0</v>
      </c>
      <c r="X84" s="586"/>
      <c r="Y84" s="582">
        <f t="shared" si="43"/>
        <v>0</v>
      </c>
      <c r="Z84" s="586"/>
      <c r="AA84" s="582">
        <f t="shared" si="43"/>
        <v>0</v>
      </c>
      <c r="AB84" s="277"/>
      <c r="AC84" s="501">
        <f t="shared" si="44"/>
        <v>0</v>
      </c>
      <c r="AE84" s="527"/>
    </row>
    <row r="85" spans="1:31" s="405" customFormat="1" x14ac:dyDescent="0.2">
      <c r="A85" s="66">
        <v>18</v>
      </c>
      <c r="B85" s="359"/>
      <c r="C85" s="272"/>
      <c r="D85" s="273"/>
      <c r="E85" s="273"/>
      <c r="F85" s="264"/>
      <c r="G85" s="265">
        <f t="shared" si="48"/>
        <v>0</v>
      </c>
      <c r="H85" s="265"/>
      <c r="I85" s="550">
        <f t="shared" si="46"/>
        <v>0</v>
      </c>
      <c r="J85" s="549"/>
      <c r="K85" s="265">
        <f t="shared" si="47"/>
        <v>0</v>
      </c>
      <c r="L85" s="549"/>
      <c r="M85" s="265">
        <f t="shared" si="43"/>
        <v>0</v>
      </c>
      <c r="N85" s="277"/>
      <c r="O85" s="582">
        <f t="shared" si="43"/>
        <v>0</v>
      </c>
      <c r="P85" s="277"/>
      <c r="Q85" s="582">
        <f t="shared" si="43"/>
        <v>0</v>
      </c>
      <c r="R85" s="277"/>
      <c r="S85" s="265">
        <f t="shared" si="43"/>
        <v>0</v>
      </c>
      <c r="T85" s="277"/>
      <c r="U85" s="582">
        <f t="shared" si="43"/>
        <v>0</v>
      </c>
      <c r="V85" s="586"/>
      <c r="W85" s="582">
        <f t="shared" si="43"/>
        <v>0</v>
      </c>
      <c r="X85" s="586"/>
      <c r="Y85" s="582">
        <f t="shared" si="43"/>
        <v>0</v>
      </c>
      <c r="Z85" s="586"/>
      <c r="AA85" s="582">
        <f t="shared" si="43"/>
        <v>0</v>
      </c>
      <c r="AB85" s="277"/>
      <c r="AC85" s="501">
        <f t="shared" si="44"/>
        <v>0</v>
      </c>
      <c r="AD85" s="526"/>
      <c r="AE85" s="527"/>
    </row>
    <row r="86" spans="1:31" s="405" customFormat="1" x14ac:dyDescent="0.2">
      <c r="A86" s="66">
        <v>19</v>
      </c>
      <c r="B86" s="359"/>
      <c r="C86" s="272"/>
      <c r="D86" s="273"/>
      <c r="E86" s="273"/>
      <c r="F86" s="264"/>
      <c r="G86" s="265">
        <f t="shared" si="48"/>
        <v>0</v>
      </c>
      <c r="H86" s="265"/>
      <c r="I86" s="550">
        <f t="shared" si="46"/>
        <v>0</v>
      </c>
      <c r="J86" s="549"/>
      <c r="K86" s="265">
        <f t="shared" si="47"/>
        <v>0</v>
      </c>
      <c r="L86" s="549"/>
      <c r="M86" s="265">
        <f t="shared" si="43"/>
        <v>0</v>
      </c>
      <c r="N86" s="277"/>
      <c r="O86" s="582">
        <f t="shared" si="43"/>
        <v>0</v>
      </c>
      <c r="P86" s="277"/>
      <c r="Q86" s="582">
        <f t="shared" si="43"/>
        <v>0</v>
      </c>
      <c r="R86" s="277"/>
      <c r="S86" s="265">
        <f t="shared" si="43"/>
        <v>0</v>
      </c>
      <c r="T86" s="277"/>
      <c r="U86" s="582">
        <f t="shared" si="43"/>
        <v>0</v>
      </c>
      <c r="V86" s="586"/>
      <c r="W86" s="582">
        <f t="shared" si="43"/>
        <v>0</v>
      </c>
      <c r="X86" s="586"/>
      <c r="Y86" s="582">
        <f t="shared" si="43"/>
        <v>0</v>
      </c>
      <c r="Z86" s="586"/>
      <c r="AA86" s="582">
        <f t="shared" si="43"/>
        <v>0</v>
      </c>
      <c r="AB86" s="277"/>
      <c r="AC86" s="501">
        <f t="shared" si="44"/>
        <v>0</v>
      </c>
      <c r="AD86" s="526"/>
      <c r="AE86" s="527"/>
    </row>
    <row r="87" spans="1:31" s="405" customFormat="1" x14ac:dyDescent="0.2">
      <c r="A87" s="66">
        <v>20</v>
      </c>
      <c r="B87" s="359"/>
      <c r="C87" s="272"/>
      <c r="D87" s="273"/>
      <c r="E87" s="273"/>
      <c r="F87" s="264"/>
      <c r="G87" s="265">
        <f t="shared" si="48"/>
        <v>0</v>
      </c>
      <c r="H87" s="265"/>
      <c r="I87" s="550">
        <f t="shared" si="46"/>
        <v>0</v>
      </c>
      <c r="J87" s="549"/>
      <c r="K87" s="265">
        <f t="shared" si="47"/>
        <v>0</v>
      </c>
      <c r="L87" s="549"/>
      <c r="M87" s="265">
        <f t="shared" si="43"/>
        <v>0</v>
      </c>
      <c r="N87" s="277"/>
      <c r="O87" s="582">
        <f t="shared" si="43"/>
        <v>0</v>
      </c>
      <c r="P87" s="277"/>
      <c r="Q87" s="582">
        <f t="shared" si="43"/>
        <v>0</v>
      </c>
      <c r="R87" s="277"/>
      <c r="S87" s="265">
        <f t="shared" si="43"/>
        <v>0</v>
      </c>
      <c r="T87" s="277"/>
      <c r="U87" s="582">
        <f t="shared" si="43"/>
        <v>0</v>
      </c>
      <c r="V87" s="586"/>
      <c r="W87" s="582">
        <f t="shared" si="43"/>
        <v>0</v>
      </c>
      <c r="X87" s="586"/>
      <c r="Y87" s="582">
        <f t="shared" si="43"/>
        <v>0</v>
      </c>
      <c r="Z87" s="586"/>
      <c r="AA87" s="582">
        <f t="shared" si="43"/>
        <v>0</v>
      </c>
      <c r="AB87" s="277"/>
      <c r="AC87" s="501">
        <f t="shared" si="44"/>
        <v>0</v>
      </c>
      <c r="AD87" s="526"/>
      <c r="AE87" s="527"/>
    </row>
    <row r="88" spans="1:31" s="405" customFormat="1" x14ac:dyDescent="0.2">
      <c r="A88" s="66">
        <v>21</v>
      </c>
      <c r="B88" s="359"/>
      <c r="C88" s="272"/>
      <c r="D88" s="273"/>
      <c r="E88" s="273"/>
      <c r="F88" s="264"/>
      <c r="G88" s="265">
        <f t="shared" si="48"/>
        <v>0</v>
      </c>
      <c r="H88" s="265"/>
      <c r="I88" s="550">
        <f t="shared" si="46"/>
        <v>0</v>
      </c>
      <c r="J88" s="549"/>
      <c r="K88" s="265">
        <f t="shared" si="47"/>
        <v>0</v>
      </c>
      <c r="L88" s="549"/>
      <c r="M88" s="265">
        <f t="shared" si="43"/>
        <v>0</v>
      </c>
      <c r="N88" s="277"/>
      <c r="O88" s="582">
        <f t="shared" si="43"/>
        <v>0</v>
      </c>
      <c r="P88" s="277"/>
      <c r="Q88" s="582">
        <f t="shared" si="43"/>
        <v>0</v>
      </c>
      <c r="R88" s="277"/>
      <c r="S88" s="265">
        <f t="shared" si="43"/>
        <v>0</v>
      </c>
      <c r="T88" s="277"/>
      <c r="U88" s="582">
        <f t="shared" si="43"/>
        <v>0</v>
      </c>
      <c r="V88" s="586"/>
      <c r="W88" s="582">
        <f t="shared" si="43"/>
        <v>0</v>
      </c>
      <c r="X88" s="586"/>
      <c r="Y88" s="582">
        <f t="shared" si="43"/>
        <v>0</v>
      </c>
      <c r="Z88" s="586"/>
      <c r="AA88" s="582">
        <f t="shared" si="43"/>
        <v>0</v>
      </c>
      <c r="AB88" s="277"/>
      <c r="AC88" s="501">
        <f t="shared" si="44"/>
        <v>0</v>
      </c>
      <c r="AD88" s="526"/>
      <c r="AE88" s="527"/>
    </row>
    <row r="89" spans="1:31" s="405" customFormat="1" x14ac:dyDescent="0.2">
      <c r="A89" s="66">
        <v>22</v>
      </c>
      <c r="B89" s="359"/>
      <c r="C89" s="272"/>
      <c r="D89" s="273"/>
      <c r="E89" s="273"/>
      <c r="F89" s="264"/>
      <c r="G89" s="265">
        <f t="shared" si="48"/>
        <v>0</v>
      </c>
      <c r="H89" s="265"/>
      <c r="I89" s="550">
        <f t="shared" si="46"/>
        <v>0</v>
      </c>
      <c r="J89" s="549"/>
      <c r="K89" s="265">
        <f t="shared" si="47"/>
        <v>0</v>
      </c>
      <c r="L89" s="549"/>
      <c r="M89" s="265">
        <f t="shared" si="43"/>
        <v>0</v>
      </c>
      <c r="N89" s="277"/>
      <c r="O89" s="582">
        <f t="shared" si="43"/>
        <v>0</v>
      </c>
      <c r="P89" s="277"/>
      <c r="Q89" s="582">
        <f t="shared" si="43"/>
        <v>0</v>
      </c>
      <c r="R89" s="277"/>
      <c r="S89" s="265">
        <f t="shared" si="43"/>
        <v>0</v>
      </c>
      <c r="T89" s="277"/>
      <c r="U89" s="582">
        <f t="shared" si="43"/>
        <v>0</v>
      </c>
      <c r="V89" s="586"/>
      <c r="W89" s="582">
        <f t="shared" si="43"/>
        <v>0</v>
      </c>
      <c r="X89" s="586"/>
      <c r="Y89" s="582">
        <f t="shared" si="43"/>
        <v>0</v>
      </c>
      <c r="Z89" s="586"/>
      <c r="AA89" s="582">
        <f t="shared" si="43"/>
        <v>0</v>
      </c>
      <c r="AB89" s="277"/>
      <c r="AC89" s="501">
        <f t="shared" si="44"/>
        <v>0</v>
      </c>
      <c r="AD89" s="526"/>
      <c r="AE89" s="527"/>
    </row>
    <row r="90" spans="1:31" s="405" customFormat="1" x14ac:dyDescent="0.2">
      <c r="A90" s="66">
        <v>23</v>
      </c>
      <c r="B90" s="359"/>
      <c r="C90" s="272"/>
      <c r="D90" s="273"/>
      <c r="E90" s="273"/>
      <c r="F90" s="264"/>
      <c r="G90" s="265">
        <f t="shared" si="48"/>
        <v>0</v>
      </c>
      <c r="H90" s="265"/>
      <c r="I90" s="550">
        <f t="shared" si="46"/>
        <v>0</v>
      </c>
      <c r="J90" s="549"/>
      <c r="K90" s="265">
        <f t="shared" si="47"/>
        <v>0</v>
      </c>
      <c r="L90" s="549"/>
      <c r="M90" s="265">
        <f t="shared" si="43"/>
        <v>0</v>
      </c>
      <c r="N90" s="277"/>
      <c r="O90" s="582">
        <f t="shared" si="43"/>
        <v>0</v>
      </c>
      <c r="P90" s="277"/>
      <c r="Q90" s="582">
        <f t="shared" si="43"/>
        <v>0</v>
      </c>
      <c r="R90" s="277"/>
      <c r="S90" s="265">
        <f t="shared" si="43"/>
        <v>0</v>
      </c>
      <c r="T90" s="277"/>
      <c r="U90" s="582">
        <f t="shared" si="43"/>
        <v>0</v>
      </c>
      <c r="V90" s="586"/>
      <c r="W90" s="582">
        <f>ROUND($C90*$D90*$E90*W$67,0)</f>
        <v>0</v>
      </c>
      <c r="X90" s="586"/>
      <c r="Y90" s="582">
        <f t="shared" si="43"/>
        <v>0</v>
      </c>
      <c r="Z90" s="586"/>
      <c r="AA90" s="582">
        <f t="shared" si="43"/>
        <v>0</v>
      </c>
      <c r="AB90" s="277"/>
      <c r="AC90" s="501">
        <f t="shared" si="44"/>
        <v>0</v>
      </c>
      <c r="AD90" s="526"/>
      <c r="AE90" s="527"/>
    </row>
    <row r="91" spans="1:31" s="405" customFormat="1" x14ac:dyDescent="0.2">
      <c r="A91" s="66">
        <v>24</v>
      </c>
      <c r="B91" s="359"/>
      <c r="C91" s="272"/>
      <c r="D91" s="273"/>
      <c r="E91" s="273"/>
      <c r="F91" s="264"/>
      <c r="G91" s="265">
        <f t="shared" si="48"/>
        <v>0</v>
      </c>
      <c r="H91" s="265"/>
      <c r="I91" s="550">
        <f t="shared" si="46"/>
        <v>0</v>
      </c>
      <c r="J91" s="549"/>
      <c r="K91" s="265">
        <f t="shared" si="47"/>
        <v>0</v>
      </c>
      <c r="L91" s="549"/>
      <c r="M91" s="265">
        <f t="shared" si="43"/>
        <v>0</v>
      </c>
      <c r="N91" s="277"/>
      <c r="O91" s="582">
        <f t="shared" si="43"/>
        <v>0</v>
      </c>
      <c r="P91" s="277"/>
      <c r="Q91" s="582">
        <f t="shared" si="43"/>
        <v>0</v>
      </c>
      <c r="R91" s="277"/>
      <c r="S91" s="265">
        <f t="shared" si="43"/>
        <v>0</v>
      </c>
      <c r="T91" s="277"/>
      <c r="U91" s="582">
        <f t="shared" si="43"/>
        <v>0</v>
      </c>
      <c r="V91" s="586"/>
      <c r="W91" s="582">
        <f t="shared" si="43"/>
        <v>0</v>
      </c>
      <c r="X91" s="586"/>
      <c r="Y91" s="582">
        <f t="shared" si="43"/>
        <v>0</v>
      </c>
      <c r="Z91" s="586"/>
      <c r="AA91" s="582">
        <f t="shared" si="43"/>
        <v>0</v>
      </c>
      <c r="AB91" s="277"/>
      <c r="AC91" s="501">
        <f t="shared" si="44"/>
        <v>0</v>
      </c>
      <c r="AD91" s="526"/>
      <c r="AE91" s="527"/>
    </row>
    <row r="92" spans="1:31" x14ac:dyDescent="0.2">
      <c r="A92" s="66">
        <v>25</v>
      </c>
      <c r="B92" s="359"/>
      <c r="C92" s="272"/>
      <c r="D92" s="273"/>
      <c r="E92" s="273"/>
      <c r="F92" s="264"/>
      <c r="G92" s="265">
        <f t="shared" si="48"/>
        <v>0</v>
      </c>
      <c r="H92" s="265"/>
      <c r="I92" s="550">
        <f t="shared" si="46"/>
        <v>0</v>
      </c>
      <c r="J92" s="549"/>
      <c r="K92" s="265">
        <f t="shared" si="47"/>
        <v>0</v>
      </c>
      <c r="L92" s="549"/>
      <c r="M92" s="265">
        <f t="shared" si="43"/>
        <v>0</v>
      </c>
      <c r="N92" s="277"/>
      <c r="O92" s="582">
        <f t="shared" si="43"/>
        <v>0</v>
      </c>
      <c r="P92" s="277"/>
      <c r="Q92" s="582">
        <f t="shared" si="43"/>
        <v>0</v>
      </c>
      <c r="R92" s="277"/>
      <c r="S92" s="265">
        <f t="shared" si="43"/>
        <v>0</v>
      </c>
      <c r="T92" s="277"/>
      <c r="U92" s="582">
        <f t="shared" si="43"/>
        <v>0</v>
      </c>
      <c r="V92" s="586"/>
      <c r="W92" s="582">
        <f t="shared" si="43"/>
        <v>0</v>
      </c>
      <c r="X92" s="586"/>
      <c r="Y92" s="582">
        <f t="shared" si="43"/>
        <v>0</v>
      </c>
      <c r="Z92" s="586"/>
      <c r="AA92" s="582">
        <f t="shared" si="43"/>
        <v>0</v>
      </c>
      <c r="AB92" s="277"/>
      <c r="AC92" s="501">
        <f t="shared" si="44"/>
        <v>0</v>
      </c>
      <c r="AE92" s="527"/>
    </row>
    <row r="93" spans="1:31" x14ac:dyDescent="0.2">
      <c r="A93" s="98" t="s">
        <v>78</v>
      </c>
      <c r="B93" s="14"/>
      <c r="C93" s="264"/>
      <c r="D93" s="264"/>
      <c r="E93" s="264"/>
      <c r="F93" s="264"/>
      <c r="G93" s="265">
        <f t="shared" ref="G93:R93" si="49">SUM(G68:G92)</f>
        <v>0</v>
      </c>
      <c r="H93" s="265">
        <f t="shared" si="49"/>
        <v>0</v>
      </c>
      <c r="I93" s="550">
        <f t="shared" si="49"/>
        <v>0</v>
      </c>
      <c r="J93" s="550">
        <f t="shared" si="49"/>
        <v>0</v>
      </c>
      <c r="K93" s="265">
        <f>SUM(K68:K92)</f>
        <v>0</v>
      </c>
      <c r="L93" s="550">
        <f t="shared" si="49"/>
        <v>0</v>
      </c>
      <c r="M93" s="265">
        <f>SUM(M68:M92)</f>
        <v>0</v>
      </c>
      <c r="N93" s="265">
        <f t="shared" si="49"/>
        <v>0</v>
      </c>
      <c r="O93" s="265">
        <f t="shared" si="49"/>
        <v>0</v>
      </c>
      <c r="P93" s="265">
        <f t="shared" si="49"/>
        <v>0</v>
      </c>
      <c r="Q93" s="265">
        <f t="shared" si="49"/>
        <v>0</v>
      </c>
      <c r="R93" s="265">
        <f t="shared" si="49"/>
        <v>0</v>
      </c>
      <c r="S93" s="265">
        <f t="shared" ref="S93:AB93" si="50">SUM(S68:S92)</f>
        <v>0</v>
      </c>
      <c r="T93" s="265">
        <f t="shared" si="50"/>
        <v>0</v>
      </c>
      <c r="U93" s="265">
        <f t="shared" si="50"/>
        <v>0</v>
      </c>
      <c r="V93" s="265">
        <f t="shared" si="50"/>
        <v>0</v>
      </c>
      <c r="W93" s="265">
        <f t="shared" si="50"/>
        <v>0</v>
      </c>
      <c r="X93" s="265">
        <f t="shared" si="50"/>
        <v>0</v>
      </c>
      <c r="Y93" s="265">
        <f t="shared" si="50"/>
        <v>0</v>
      </c>
      <c r="Z93" s="265">
        <f t="shared" si="50"/>
        <v>0</v>
      </c>
      <c r="AA93" s="265">
        <f t="shared" si="50"/>
        <v>0</v>
      </c>
      <c r="AB93" s="265">
        <f t="shared" si="50"/>
        <v>0</v>
      </c>
      <c r="AC93" s="271">
        <f>SUM(AC68:AC92)</f>
        <v>0</v>
      </c>
    </row>
    <row r="94" spans="1:31" x14ac:dyDescent="0.2">
      <c r="A94" s="68"/>
      <c r="B94" s="13"/>
      <c r="C94" s="269"/>
      <c r="D94" s="269"/>
      <c r="E94" s="269"/>
      <c r="F94" s="269"/>
      <c r="G94" s="13"/>
      <c r="H94" s="13"/>
      <c r="I94" s="551"/>
      <c r="J94" s="551"/>
      <c r="K94" s="13"/>
      <c r="L94" s="551"/>
      <c r="M94" s="13"/>
      <c r="N94" s="13"/>
      <c r="O94" s="13"/>
      <c r="P94" s="13"/>
      <c r="Q94" s="13"/>
      <c r="R94" s="13"/>
      <c r="S94" s="13"/>
      <c r="T94" s="13"/>
      <c r="U94" s="13"/>
      <c r="V94" s="13"/>
      <c r="W94" s="13"/>
      <c r="X94" s="13"/>
      <c r="Y94" s="13"/>
      <c r="Z94" s="13"/>
      <c r="AA94" s="13"/>
      <c r="AB94" s="13"/>
      <c r="AC94" s="69"/>
    </row>
    <row r="95" spans="1:31" ht="22.15" customHeight="1" x14ac:dyDescent="0.25">
      <c r="A95" s="62" t="s">
        <v>150</v>
      </c>
      <c r="B95" s="11"/>
      <c r="C95" s="268"/>
      <c r="D95" s="268"/>
      <c r="E95" s="284"/>
      <c r="F95" s="267"/>
      <c r="G95" s="135" t="str">
        <f>+$G$18</f>
        <v>Current / Original</v>
      </c>
      <c r="H95" s="8" t="str">
        <f>+$H$18</f>
        <v xml:space="preserve">   WIOA Youth In School</v>
      </c>
      <c r="I95" s="278" t="str">
        <f>+$I$18</f>
        <v>Current / Original</v>
      </c>
      <c r="J95" s="260"/>
      <c r="K95" s="280" t="str">
        <f>+$K$18</f>
        <v>Current / Original</v>
      </c>
      <c r="L95" s="260"/>
      <c r="M95" s="194" t="str">
        <f>$M$18</f>
        <v>Current / Original</v>
      </c>
      <c r="N95" s="260" t="str">
        <f>$N$18</f>
        <v xml:space="preserve"> JAG OUT OF SCHOOL</v>
      </c>
      <c r="O95" s="606" t="str">
        <f>+$O$18</f>
        <v>Current / Original</v>
      </c>
      <c r="P95" s="187" t="str">
        <f>+$P$18</f>
        <v xml:space="preserve"> KINEXUS In School</v>
      </c>
      <c r="Q95" s="606" t="str">
        <f>+$Q$18</f>
        <v>Current / Original</v>
      </c>
      <c r="R95" s="187" t="str">
        <f>+$R$18</f>
        <v xml:space="preserve"> KINEXUS Out of School</v>
      </c>
      <c r="S95" s="515" t="str">
        <f>$M$18</f>
        <v>Current / Original</v>
      </c>
      <c r="T95" s="187" t="str">
        <f>+$T$18</f>
        <v xml:space="preserve">  HI - C YOUTH</v>
      </c>
      <c r="U95" s="625" t="str">
        <f>+$U$18</f>
        <v>Current / Original</v>
      </c>
      <c r="V95" s="214" t="str">
        <f>+$V$18</f>
        <v xml:space="preserve"> FY19 Foster Care</v>
      </c>
      <c r="W95" s="665" t="str">
        <f>+$W$18</f>
        <v>Current / Original</v>
      </c>
      <c r="X95" s="655" t="str">
        <f>+$X$18</f>
        <v xml:space="preserve">  FY18 Foster Care</v>
      </c>
      <c r="Y95" s="731" t="str">
        <f>+$Y$18</f>
        <v>Current / Original</v>
      </c>
      <c r="Z95" s="655" t="str">
        <f>+$Z$18</f>
        <v xml:space="preserve"> JMG In School</v>
      </c>
      <c r="AA95" s="684" t="str">
        <f>+$AA$18</f>
        <v>Current / Original</v>
      </c>
      <c r="AB95" s="187" t="str">
        <f>+$AB$18</f>
        <v xml:space="preserve">  JMG OUT OF SCHOOL</v>
      </c>
      <c r="AC95" s="63"/>
    </row>
    <row r="96" spans="1:31" ht="22.5" x14ac:dyDescent="0.2">
      <c r="A96" s="64"/>
      <c r="B96" s="12"/>
      <c r="C96" s="266" t="s">
        <v>16</v>
      </c>
      <c r="D96" s="266" t="s">
        <v>15</v>
      </c>
      <c r="E96" s="283"/>
      <c r="F96" s="266"/>
      <c r="G96" s="210" t="str">
        <f>+$G$19</f>
        <v xml:space="preserve">   WIOA Youth In School</v>
      </c>
      <c r="H96" s="9" t="str">
        <f>+$H$19</f>
        <v>Change</v>
      </c>
      <c r="I96" s="279" t="str">
        <f>+$I$19</f>
        <v xml:space="preserve">  WIOA Youth Out of School</v>
      </c>
      <c r="J96" s="548"/>
      <c r="K96" s="281" t="str">
        <f>+$K$19</f>
        <v xml:space="preserve">  JAG IN SCHOOL</v>
      </c>
      <c r="L96" s="548"/>
      <c r="M96" s="195" t="str">
        <f>+$M$19</f>
        <v xml:space="preserve"> JAG OUT OF SCHOOL</v>
      </c>
      <c r="N96" s="244" t="str">
        <f>$N$19</f>
        <v>Change</v>
      </c>
      <c r="O96" s="607" t="str">
        <f>+$O$19</f>
        <v xml:space="preserve"> KINEXUS In School</v>
      </c>
      <c r="P96" s="188" t="str">
        <f>+$P$19</f>
        <v>Change</v>
      </c>
      <c r="Q96" s="607" t="str">
        <f>$Q$19</f>
        <v xml:space="preserve"> KINEXUS Out of School</v>
      </c>
      <c r="R96" s="188" t="str">
        <f>+$R$19</f>
        <v>Change</v>
      </c>
      <c r="S96" s="517" t="str">
        <f>+$S$19</f>
        <v xml:space="preserve">  HI - C YOUTH</v>
      </c>
      <c r="T96" s="244" t="str">
        <f>$N$19</f>
        <v>Change</v>
      </c>
      <c r="U96" s="624" t="str">
        <f>+$U$19</f>
        <v xml:space="preserve"> FY19 Foster Care</v>
      </c>
      <c r="V96" s="188" t="str">
        <f>+$N$19</f>
        <v>Change</v>
      </c>
      <c r="W96" s="666" t="str">
        <f>+$W$19</f>
        <v xml:space="preserve">  FY18 Foster Care</v>
      </c>
      <c r="X96" s="656" t="str">
        <f>+$X$19</f>
        <v>Change</v>
      </c>
      <c r="Y96" s="732" t="str">
        <f>+$Y$19</f>
        <v xml:space="preserve"> JMG In School</v>
      </c>
      <c r="Z96" s="656" t="str">
        <f>+$Z$19</f>
        <v>Change</v>
      </c>
      <c r="AA96" s="685" t="str">
        <f>+$AA$19</f>
        <v xml:space="preserve">  JMG OUT OF SCHOOL</v>
      </c>
      <c r="AB96" s="188" t="str">
        <f>+$AB$19</f>
        <v>Change</v>
      </c>
      <c r="AC96" s="65" t="s">
        <v>56</v>
      </c>
    </row>
    <row r="97" spans="1:31" x14ac:dyDescent="0.2">
      <c r="A97" s="120" t="s">
        <v>85</v>
      </c>
      <c r="B97" s="106"/>
      <c r="C97" s="283"/>
      <c r="D97" s="283"/>
      <c r="E97" s="283"/>
      <c r="F97" s="266"/>
      <c r="G97" s="113"/>
      <c r="H97" s="107"/>
      <c r="I97" s="564"/>
      <c r="J97" s="542"/>
      <c r="K97" s="113"/>
      <c r="L97" s="569"/>
      <c r="M97" s="113"/>
      <c r="N97" s="276"/>
      <c r="O97" s="113"/>
      <c r="P97" s="276"/>
      <c r="Q97" s="113"/>
      <c r="R97" s="276"/>
      <c r="S97" s="113"/>
      <c r="T97" s="276"/>
      <c r="U97" s="113"/>
      <c r="V97" s="653"/>
      <c r="W97" s="653"/>
      <c r="X97" s="653"/>
      <c r="Y97" s="653"/>
      <c r="Z97" s="653"/>
      <c r="AA97" s="653"/>
      <c r="AB97" s="276"/>
      <c r="AC97" s="65"/>
    </row>
    <row r="98" spans="1:31" x14ac:dyDescent="0.2">
      <c r="A98" s="78">
        <v>1</v>
      </c>
      <c r="B98" s="506"/>
      <c r="C98" s="272"/>
      <c r="D98" s="274"/>
      <c r="E98" s="264"/>
      <c r="F98" s="264"/>
      <c r="G98" s="265">
        <f t="shared" ref="G98:G104" si="51">ROUND($C98*$D98*$G$97,0)</f>
        <v>0</v>
      </c>
      <c r="H98" s="265"/>
      <c r="I98" s="550">
        <f t="shared" ref="I98:I104" si="52">ROUND($C98*$D98*$I$97,0)</f>
        <v>0</v>
      </c>
      <c r="J98" s="549"/>
      <c r="K98" s="550">
        <f>ROUND($C98*$D98*$K$97,0)</f>
        <v>0</v>
      </c>
      <c r="L98" s="549"/>
      <c r="M98" s="265">
        <f t="shared" ref="M98:M104" si="53">ROUND($C98*$D98*$M$97,0)</f>
        <v>0</v>
      </c>
      <c r="N98" s="277"/>
      <c r="O98" s="265">
        <f>ROUND($C98*$D98*O$97,0)</f>
        <v>0</v>
      </c>
      <c r="P98" s="277"/>
      <c r="Q98" s="265">
        <f>ROUND($C98*$D98*Q$97,0)</f>
        <v>0</v>
      </c>
      <c r="R98" s="277"/>
      <c r="S98" s="265">
        <f t="shared" ref="S98:S104" si="54">ROUND($C98*$D98*$S$97,0)</f>
        <v>0</v>
      </c>
      <c r="T98" s="277"/>
      <c r="U98" s="265">
        <f t="shared" ref="U98:U104" si="55">ROUND($C98*$D98*$U$97,0)</f>
        <v>0</v>
      </c>
      <c r="V98" s="277"/>
      <c r="W98" s="265">
        <f>ROUND($C98*$D98*W$97,0)</f>
        <v>0</v>
      </c>
      <c r="X98" s="277"/>
      <c r="Y98" s="265">
        <f>ROUND($C98*$D98*Y$97,0)</f>
        <v>0</v>
      </c>
      <c r="Z98" s="277"/>
      <c r="AA98" s="265">
        <f>ROUND($C98*$D98*AA$97,0)</f>
        <v>0</v>
      </c>
      <c r="AB98" s="277"/>
      <c r="AC98" s="501">
        <f t="shared" ref="AC98:AC104" si="56">SUM(G98:AB98)</f>
        <v>0</v>
      </c>
    </row>
    <row r="99" spans="1:31" s="230" customFormat="1" x14ac:dyDescent="0.2">
      <c r="A99" s="610">
        <v>2</v>
      </c>
      <c r="B99" s="510"/>
      <c r="C99" s="611"/>
      <c r="D99" s="612"/>
      <c r="E99" s="613"/>
      <c r="F99" s="614"/>
      <c r="G99" s="265">
        <f t="shared" si="51"/>
        <v>0</v>
      </c>
      <c r="H99" s="587"/>
      <c r="I99" s="550">
        <f t="shared" si="52"/>
        <v>0</v>
      </c>
      <c r="J99" s="592"/>
      <c r="K99" s="550">
        <f t="shared" ref="K99:K104" si="57">ROUND($C99*$D99*$K$97,0)</f>
        <v>0</v>
      </c>
      <c r="L99" s="571"/>
      <c r="M99" s="524">
        <f t="shared" si="53"/>
        <v>0</v>
      </c>
      <c r="N99" s="525"/>
      <c r="O99" s="265">
        <f t="shared" ref="O99:Q104" si="58">ROUND($C99*$D99*O$97,0)</f>
        <v>0</v>
      </c>
      <c r="P99" s="525"/>
      <c r="Q99" s="265">
        <f t="shared" si="58"/>
        <v>0</v>
      </c>
      <c r="R99" s="525"/>
      <c r="S99" s="265">
        <f t="shared" si="54"/>
        <v>0</v>
      </c>
      <c r="U99" s="265">
        <f t="shared" si="55"/>
        <v>0</v>
      </c>
      <c r="V99" s="277"/>
      <c r="W99" s="265">
        <f t="shared" ref="W99:W104" si="59">ROUND($C99*$D99*W$97,0)</f>
        <v>0</v>
      </c>
      <c r="X99" s="277"/>
      <c r="Y99" s="265">
        <f t="shared" ref="Y99:Y104" si="60">ROUND($C99*$D99*Y$97,0)</f>
        <v>0</v>
      </c>
      <c r="Z99" s="277"/>
      <c r="AA99" s="265">
        <f t="shared" ref="AA99:AA104" si="61">ROUND($C99*$D99*AA$97,0)</f>
        <v>0</v>
      </c>
      <c r="AB99" s="277"/>
      <c r="AC99" s="501">
        <f t="shared" si="56"/>
        <v>0</v>
      </c>
      <c r="AD99" s="534"/>
      <c r="AE99" s="531"/>
    </row>
    <row r="100" spans="1:31" x14ac:dyDescent="0.2">
      <c r="A100" s="610">
        <v>3</v>
      </c>
      <c r="B100" s="510"/>
      <c r="C100" s="611"/>
      <c r="D100" s="612"/>
      <c r="E100" s="614"/>
      <c r="F100" s="614"/>
      <c r="G100" s="265">
        <f t="shared" si="51"/>
        <v>0</v>
      </c>
      <c r="H100" s="524"/>
      <c r="I100" s="550">
        <f t="shared" si="52"/>
        <v>0</v>
      </c>
      <c r="J100" s="592"/>
      <c r="K100" s="550">
        <f t="shared" si="57"/>
        <v>0</v>
      </c>
      <c r="L100" s="549"/>
      <c r="M100" s="265">
        <f t="shared" si="53"/>
        <v>0</v>
      </c>
      <c r="N100" s="277"/>
      <c r="O100" s="265">
        <f t="shared" si="58"/>
        <v>0</v>
      </c>
      <c r="P100" s="277"/>
      <c r="Q100" s="265">
        <f t="shared" si="58"/>
        <v>0</v>
      </c>
      <c r="R100" s="277"/>
      <c r="S100" s="265">
        <f t="shared" si="54"/>
        <v>0</v>
      </c>
      <c r="T100" s="277"/>
      <c r="U100" s="265">
        <f t="shared" si="55"/>
        <v>0</v>
      </c>
      <c r="V100" s="277"/>
      <c r="W100" s="265">
        <f t="shared" si="59"/>
        <v>0</v>
      </c>
      <c r="X100" s="277"/>
      <c r="Y100" s="265">
        <f t="shared" si="60"/>
        <v>0</v>
      </c>
      <c r="Z100" s="277"/>
      <c r="AA100" s="265">
        <f t="shared" si="61"/>
        <v>0</v>
      </c>
      <c r="AB100" s="277"/>
      <c r="AC100" s="501">
        <f t="shared" si="56"/>
        <v>0</v>
      </c>
      <c r="AD100" s="532"/>
    </row>
    <row r="101" spans="1:31" x14ac:dyDescent="0.2">
      <c r="A101" s="610">
        <v>4</v>
      </c>
      <c r="B101" s="510"/>
      <c r="C101" s="611"/>
      <c r="D101" s="612"/>
      <c r="E101" s="614"/>
      <c r="F101" s="614"/>
      <c r="G101" s="265">
        <f t="shared" si="51"/>
        <v>0</v>
      </c>
      <c r="H101" s="524"/>
      <c r="I101" s="550">
        <f t="shared" si="52"/>
        <v>0</v>
      </c>
      <c r="J101" s="592"/>
      <c r="K101" s="550">
        <f t="shared" si="57"/>
        <v>0</v>
      </c>
      <c r="L101" s="584"/>
      <c r="M101" s="265">
        <f t="shared" si="53"/>
        <v>0</v>
      </c>
      <c r="O101" s="265">
        <f t="shared" si="58"/>
        <v>0</v>
      </c>
      <c r="P101" s="586"/>
      <c r="Q101" s="265">
        <f t="shared" si="58"/>
        <v>0</v>
      </c>
      <c r="R101" s="586"/>
      <c r="S101" s="265">
        <f t="shared" si="54"/>
        <v>0</v>
      </c>
      <c r="T101" s="277"/>
      <c r="U101" s="265">
        <f t="shared" si="55"/>
        <v>0</v>
      </c>
      <c r="V101" s="277"/>
      <c r="W101" s="265">
        <f t="shared" si="59"/>
        <v>0</v>
      </c>
      <c r="X101" s="277"/>
      <c r="Y101" s="265">
        <f t="shared" si="60"/>
        <v>0</v>
      </c>
      <c r="Z101" s="277"/>
      <c r="AA101" s="265">
        <f t="shared" si="61"/>
        <v>0</v>
      </c>
      <c r="AB101" s="277"/>
      <c r="AC101" s="501">
        <f t="shared" si="56"/>
        <v>0</v>
      </c>
    </row>
    <row r="102" spans="1:31" x14ac:dyDescent="0.2">
      <c r="A102" s="66">
        <v>5</v>
      </c>
      <c r="B102" s="510"/>
      <c r="C102" s="272"/>
      <c r="D102" s="274"/>
      <c r="E102" s="264"/>
      <c r="F102" s="264"/>
      <c r="G102" s="265">
        <f t="shared" si="51"/>
        <v>0</v>
      </c>
      <c r="H102" s="265"/>
      <c r="I102" s="550">
        <f t="shared" si="52"/>
        <v>0</v>
      </c>
      <c r="J102" s="584"/>
      <c r="K102" s="550">
        <f t="shared" si="57"/>
        <v>0</v>
      </c>
      <c r="L102" s="584"/>
      <c r="M102" s="265">
        <f t="shared" si="53"/>
        <v>0</v>
      </c>
      <c r="N102" s="586"/>
      <c r="O102" s="265">
        <f t="shared" si="58"/>
        <v>0</v>
      </c>
      <c r="P102" s="586"/>
      <c r="Q102" s="265">
        <f t="shared" si="58"/>
        <v>0</v>
      </c>
      <c r="R102" s="586"/>
      <c r="S102" s="265">
        <f t="shared" si="54"/>
        <v>0</v>
      </c>
      <c r="T102" s="277"/>
      <c r="U102" s="265">
        <f t="shared" si="55"/>
        <v>0</v>
      </c>
      <c r="V102" s="277"/>
      <c r="W102" s="265">
        <f t="shared" si="59"/>
        <v>0</v>
      </c>
      <c r="X102" s="277"/>
      <c r="Y102" s="265">
        <f t="shared" si="60"/>
        <v>0</v>
      </c>
      <c r="Z102" s="277"/>
      <c r="AA102" s="265">
        <f t="shared" si="61"/>
        <v>0</v>
      </c>
      <c r="AB102" s="277"/>
      <c r="AC102" s="501">
        <f t="shared" si="56"/>
        <v>0</v>
      </c>
    </row>
    <row r="103" spans="1:31" x14ac:dyDescent="0.2">
      <c r="A103" s="66">
        <v>6</v>
      </c>
      <c r="B103" s="507"/>
      <c r="C103" s="272"/>
      <c r="D103" s="274"/>
      <c r="E103" s="264"/>
      <c r="F103" s="264"/>
      <c r="G103" s="265">
        <f t="shared" si="51"/>
        <v>0</v>
      </c>
      <c r="H103" s="265"/>
      <c r="I103" s="550">
        <f t="shared" si="52"/>
        <v>0</v>
      </c>
      <c r="J103" s="595"/>
      <c r="K103" s="550">
        <f t="shared" si="57"/>
        <v>0</v>
      </c>
      <c r="L103" s="584"/>
      <c r="M103" s="265">
        <f t="shared" si="53"/>
        <v>0</v>
      </c>
      <c r="N103" s="586"/>
      <c r="O103" s="265">
        <f t="shared" si="58"/>
        <v>0</v>
      </c>
      <c r="P103" s="586"/>
      <c r="Q103" s="265">
        <f t="shared" si="58"/>
        <v>0</v>
      </c>
      <c r="R103" s="586"/>
      <c r="S103" s="265">
        <f t="shared" si="54"/>
        <v>0</v>
      </c>
      <c r="T103" s="277"/>
      <c r="U103" s="265">
        <f t="shared" si="55"/>
        <v>0</v>
      </c>
      <c r="V103" s="277"/>
      <c r="W103" s="265">
        <f t="shared" si="59"/>
        <v>0</v>
      </c>
      <c r="X103" s="277"/>
      <c r="Y103" s="265">
        <f t="shared" si="60"/>
        <v>0</v>
      </c>
      <c r="Z103" s="277"/>
      <c r="AA103" s="265">
        <f t="shared" si="61"/>
        <v>0</v>
      </c>
      <c r="AB103" s="277"/>
      <c r="AC103" s="501">
        <f t="shared" si="56"/>
        <v>0</v>
      </c>
    </row>
    <row r="104" spans="1:31" s="498" customFormat="1" x14ac:dyDescent="0.2">
      <c r="A104" s="66">
        <v>7</v>
      </c>
      <c r="B104" s="512"/>
      <c r="C104" s="272"/>
      <c r="D104" s="274"/>
      <c r="E104" s="264"/>
      <c r="F104" s="264"/>
      <c r="G104" s="265">
        <f t="shared" si="51"/>
        <v>0</v>
      </c>
      <c r="H104" s="265"/>
      <c r="I104" s="550">
        <f t="shared" si="52"/>
        <v>0</v>
      </c>
      <c r="J104" s="589"/>
      <c r="K104" s="550">
        <f t="shared" si="57"/>
        <v>0</v>
      </c>
      <c r="L104" s="584"/>
      <c r="M104" s="265">
        <f t="shared" si="53"/>
        <v>0</v>
      </c>
      <c r="O104" s="265">
        <f t="shared" si="58"/>
        <v>0</v>
      </c>
      <c r="P104" s="586"/>
      <c r="Q104" s="265">
        <f t="shared" si="58"/>
        <v>0</v>
      </c>
      <c r="R104" s="586"/>
      <c r="S104" s="265">
        <f t="shared" si="54"/>
        <v>0</v>
      </c>
      <c r="T104" s="277"/>
      <c r="U104" s="265">
        <f t="shared" si="55"/>
        <v>0</v>
      </c>
      <c r="V104" s="277"/>
      <c r="W104" s="265">
        <f t="shared" si="59"/>
        <v>0</v>
      </c>
      <c r="X104" s="277"/>
      <c r="Y104" s="265">
        <f t="shared" si="60"/>
        <v>0</v>
      </c>
      <c r="Z104" s="277"/>
      <c r="AA104" s="265">
        <f t="shared" si="61"/>
        <v>0</v>
      </c>
      <c r="AB104" s="277"/>
      <c r="AC104" s="501">
        <f t="shared" si="56"/>
        <v>0</v>
      </c>
      <c r="AD104" s="526"/>
      <c r="AE104" s="526"/>
    </row>
    <row r="105" spans="1:31" x14ac:dyDescent="0.2">
      <c r="A105" s="98" t="s">
        <v>78</v>
      </c>
      <c r="B105" s="14"/>
      <c r="C105" s="264">
        <f>SUM(C98:C103)</f>
        <v>0</v>
      </c>
      <c r="D105" s="264"/>
      <c r="E105" s="264"/>
      <c r="F105" s="264"/>
      <c r="G105" s="265">
        <f>SUM(G98:G104)</f>
        <v>0</v>
      </c>
      <c r="H105" s="265">
        <f t="shared" ref="H105:AB105" si="62">SUM(H98:H104)</f>
        <v>0</v>
      </c>
      <c r="I105" s="265">
        <f t="shared" si="62"/>
        <v>0</v>
      </c>
      <c r="J105" s="265">
        <f t="shared" si="62"/>
        <v>0</v>
      </c>
      <c r="K105" s="265">
        <f t="shared" si="62"/>
        <v>0</v>
      </c>
      <c r="L105" s="265">
        <f t="shared" si="62"/>
        <v>0</v>
      </c>
      <c r="M105" s="265">
        <f t="shared" si="62"/>
        <v>0</v>
      </c>
      <c r="N105" s="265">
        <f t="shared" si="62"/>
        <v>0</v>
      </c>
      <c r="O105" s="265">
        <f t="shared" si="62"/>
        <v>0</v>
      </c>
      <c r="P105" s="265">
        <f t="shared" si="62"/>
        <v>0</v>
      </c>
      <c r="Q105" s="265">
        <f t="shared" si="62"/>
        <v>0</v>
      </c>
      <c r="R105" s="265">
        <f t="shared" si="62"/>
        <v>0</v>
      </c>
      <c r="S105" s="265">
        <f t="shared" si="62"/>
        <v>0</v>
      </c>
      <c r="T105" s="265">
        <f t="shared" si="62"/>
        <v>0</v>
      </c>
      <c r="U105" s="265">
        <f t="shared" si="62"/>
        <v>0</v>
      </c>
      <c r="V105" s="265">
        <f t="shared" si="62"/>
        <v>0</v>
      </c>
      <c r="W105" s="265">
        <f t="shared" si="62"/>
        <v>0</v>
      </c>
      <c r="X105" s="265">
        <f t="shared" si="62"/>
        <v>0</v>
      </c>
      <c r="Y105" s="265">
        <f t="shared" si="62"/>
        <v>0</v>
      </c>
      <c r="Z105" s="265">
        <f t="shared" si="62"/>
        <v>0</v>
      </c>
      <c r="AA105" s="265">
        <f t="shared" si="62"/>
        <v>0</v>
      </c>
      <c r="AB105" s="265">
        <f t="shared" si="62"/>
        <v>0</v>
      </c>
      <c r="AC105" s="271">
        <f>SUM(AC98:AC104)</f>
        <v>0</v>
      </c>
    </row>
    <row r="106" spans="1:31" x14ac:dyDescent="0.2">
      <c r="A106" s="245"/>
      <c r="B106" s="13"/>
      <c r="C106" s="269"/>
      <c r="D106" s="269"/>
      <c r="E106" s="269"/>
      <c r="F106" s="269"/>
      <c r="G106" s="270"/>
      <c r="H106" s="270"/>
      <c r="I106" s="552"/>
      <c r="J106" s="552"/>
      <c r="K106" s="270"/>
      <c r="L106" s="552"/>
      <c r="M106" s="270"/>
      <c r="N106" s="270"/>
      <c r="O106" s="270"/>
      <c r="P106" s="270"/>
      <c r="Q106" s="270"/>
      <c r="R106" s="270"/>
      <c r="S106" s="270"/>
      <c r="T106" s="270"/>
      <c r="U106" s="270"/>
      <c r="V106" s="270"/>
      <c r="W106" s="270"/>
      <c r="X106" s="270"/>
      <c r="Y106" s="270"/>
      <c r="Z106" s="270"/>
      <c r="AA106" s="270"/>
      <c r="AB106" s="270"/>
      <c r="AC106" s="282"/>
    </row>
    <row r="107" spans="1:31" ht="23.45" customHeight="1" x14ac:dyDescent="0.2">
      <c r="A107" s="757" t="s">
        <v>151</v>
      </c>
      <c r="B107" s="758"/>
      <c r="C107" s="284" t="s">
        <v>24</v>
      </c>
      <c r="D107" s="284" t="s">
        <v>25</v>
      </c>
      <c r="E107" s="284" t="s">
        <v>30</v>
      </c>
      <c r="F107" s="267"/>
      <c r="G107" s="275" t="str">
        <f>+$G$18</f>
        <v>Current / Original</v>
      </c>
      <c r="H107" s="8" t="str">
        <f>+$H$18</f>
        <v xml:space="preserve">   WIOA Youth In School</v>
      </c>
      <c r="I107" s="278" t="str">
        <f>+$I$18</f>
        <v>Current / Original</v>
      </c>
      <c r="J107" s="260"/>
      <c r="K107" s="280" t="str">
        <f>+$K$18</f>
        <v>Current / Original</v>
      </c>
      <c r="L107" s="260"/>
      <c r="M107" s="194" t="str">
        <f>$M$18</f>
        <v>Current / Original</v>
      </c>
      <c r="N107" s="260" t="str">
        <f>$N$18</f>
        <v xml:space="preserve"> JAG OUT OF SCHOOL</v>
      </c>
      <c r="O107" s="606" t="str">
        <f>+$O$18</f>
        <v>Current / Original</v>
      </c>
      <c r="P107" s="187" t="str">
        <f>+$P$18</f>
        <v xml:space="preserve"> KINEXUS In School</v>
      </c>
      <c r="Q107" s="606" t="str">
        <f>+$Q$18</f>
        <v>Current / Original</v>
      </c>
      <c r="R107" s="187" t="str">
        <f>+$R$18</f>
        <v xml:space="preserve"> KINEXUS Out of School</v>
      </c>
      <c r="S107" s="515" t="str">
        <f>$M$18</f>
        <v>Current / Original</v>
      </c>
      <c r="T107" s="187" t="str">
        <f>+$T$18</f>
        <v xml:space="preserve">  HI - C YOUTH</v>
      </c>
      <c r="U107" s="625" t="str">
        <f>+$U$18</f>
        <v>Current / Original</v>
      </c>
      <c r="V107" s="214" t="str">
        <f>+$V$18</f>
        <v xml:space="preserve"> FY19 Foster Care</v>
      </c>
      <c r="W107" s="665" t="str">
        <f>+$W$18</f>
        <v>Current / Original</v>
      </c>
      <c r="X107" s="655" t="str">
        <f>+$X$18</f>
        <v xml:space="preserve">  FY18 Foster Care</v>
      </c>
      <c r="Y107" s="731" t="str">
        <f>+$Y$18</f>
        <v>Current / Original</v>
      </c>
      <c r="Z107" s="655" t="str">
        <f>+$Z$18</f>
        <v xml:space="preserve"> JMG In School</v>
      </c>
      <c r="AA107" s="684" t="str">
        <f>+$AA$18</f>
        <v>Current / Original</v>
      </c>
      <c r="AB107" s="187" t="str">
        <f>+$AB$18</f>
        <v xml:space="preserve">  JMG OUT OF SCHOOL</v>
      </c>
      <c r="AC107" s="63"/>
    </row>
    <row r="108" spans="1:31" ht="28.5" customHeight="1" x14ac:dyDescent="0.2">
      <c r="A108" s="64"/>
      <c r="B108" s="12"/>
      <c r="C108" s="283" t="s">
        <v>29</v>
      </c>
      <c r="D108" s="283" t="s">
        <v>26</v>
      </c>
      <c r="E108" s="283" t="s">
        <v>14</v>
      </c>
      <c r="F108" s="266"/>
      <c r="G108" s="210" t="str">
        <f>+$G$19</f>
        <v xml:space="preserve">   WIOA Youth In School</v>
      </c>
      <c r="H108" s="9" t="str">
        <f>+$H$19</f>
        <v>Change</v>
      </c>
      <c r="I108" s="279" t="str">
        <f>+$I$19</f>
        <v xml:space="preserve">  WIOA Youth Out of School</v>
      </c>
      <c r="J108" s="548"/>
      <c r="K108" s="281" t="str">
        <f>+$K$19</f>
        <v xml:space="preserve">  JAG IN SCHOOL</v>
      </c>
      <c r="L108" s="548"/>
      <c r="M108" s="518" t="str">
        <f>+$M$19</f>
        <v xml:space="preserve"> JAG OUT OF SCHOOL</v>
      </c>
      <c r="N108" s="244" t="str">
        <f>$N$19</f>
        <v>Change</v>
      </c>
      <c r="O108" s="607" t="str">
        <f>+$O$19</f>
        <v xml:space="preserve"> KINEXUS In School</v>
      </c>
      <c r="P108" s="188" t="str">
        <f>+$P$19</f>
        <v>Change</v>
      </c>
      <c r="Q108" s="607" t="str">
        <f>$Q$19</f>
        <v xml:space="preserve"> KINEXUS Out of School</v>
      </c>
      <c r="R108" s="188" t="str">
        <f>+$R$19</f>
        <v>Change</v>
      </c>
      <c r="S108" s="517" t="str">
        <f>+$S$19</f>
        <v xml:space="preserve">  HI - C YOUTH</v>
      </c>
      <c r="T108" s="244" t="str">
        <f>$N$19</f>
        <v>Change</v>
      </c>
      <c r="U108" s="624" t="str">
        <f>+$U$19</f>
        <v xml:space="preserve"> FY19 Foster Care</v>
      </c>
      <c r="V108" s="188" t="str">
        <f>+$N$19</f>
        <v>Change</v>
      </c>
      <c r="W108" s="666" t="str">
        <f>+$W$19</f>
        <v xml:space="preserve">  FY18 Foster Care</v>
      </c>
      <c r="X108" s="656" t="str">
        <f>+$X$19</f>
        <v>Change</v>
      </c>
      <c r="Y108" s="732" t="str">
        <f>+$Y$19</f>
        <v xml:space="preserve"> JMG In School</v>
      </c>
      <c r="Z108" s="656" t="str">
        <f>+$Z$19</f>
        <v>Change</v>
      </c>
      <c r="AA108" s="685" t="str">
        <f>+$AA$19</f>
        <v xml:space="preserve">  JMG OUT OF SCHOOL</v>
      </c>
      <c r="AB108" s="188" t="str">
        <f>+$AB$19</f>
        <v>Change</v>
      </c>
      <c r="AC108" s="65" t="s">
        <v>56</v>
      </c>
    </row>
    <row r="109" spans="1:31" x14ac:dyDescent="0.2">
      <c r="A109" s="120" t="s">
        <v>85</v>
      </c>
      <c r="B109" s="106"/>
      <c r="C109" s="283"/>
      <c r="D109" s="283"/>
      <c r="E109" s="283"/>
      <c r="F109" s="266"/>
      <c r="G109" s="113"/>
      <c r="H109" s="107"/>
      <c r="I109" s="564"/>
      <c r="J109" s="542"/>
      <c r="K109" s="113"/>
      <c r="L109" s="569"/>
      <c r="M109" s="113"/>
      <c r="N109" s="276"/>
      <c r="O109" s="113"/>
      <c r="P109" s="276"/>
      <c r="Q109" s="113"/>
      <c r="R109" s="276"/>
      <c r="S109" s="113"/>
      <c r="T109" s="276"/>
      <c r="U109" s="113"/>
      <c r="V109" s="653"/>
      <c r="W109" s="653"/>
      <c r="X109" s="653"/>
      <c r="Y109" s="653"/>
      <c r="Z109" s="653"/>
      <c r="AA109" s="653"/>
      <c r="AB109" s="276"/>
      <c r="AC109" s="65"/>
    </row>
    <row r="110" spans="1:31" x14ac:dyDescent="0.2">
      <c r="A110" s="288">
        <v>1</v>
      </c>
      <c r="B110" s="486" t="s">
        <v>244</v>
      </c>
      <c r="C110" s="272"/>
      <c r="D110" s="273"/>
      <c r="E110" s="273"/>
      <c r="F110" s="264"/>
      <c r="G110" s="265">
        <f>ROUND($C110*$D110*$E110*$G$109,0)</f>
        <v>0</v>
      </c>
      <c r="H110" s="265"/>
      <c r="I110" s="550">
        <f>ROUND($C110*$D110*$E110*$I$109,0)</f>
        <v>0</v>
      </c>
      <c r="J110" s="549"/>
      <c r="K110" s="265">
        <f>ROUND($C110*$D110*$E110*$K$109,0)</f>
        <v>0</v>
      </c>
      <c r="L110" s="549"/>
      <c r="M110" s="265">
        <f>ROUND($C110*$D110*$E110*$M$109,0)</f>
        <v>0</v>
      </c>
      <c r="N110" s="277"/>
      <c r="O110" s="265">
        <f>ROUND($C110*$D110*$E110*O$109,0)</f>
        <v>0</v>
      </c>
      <c r="P110" s="277"/>
      <c r="Q110" s="265">
        <f>ROUND($C110*$D110*$E110*Q$109,0)</f>
        <v>0</v>
      </c>
      <c r="R110" s="277"/>
      <c r="S110" s="265">
        <f>ROUND($C110*$D110*$E110*$S$109,0)</f>
        <v>0</v>
      </c>
      <c r="T110" s="277"/>
      <c r="U110" s="265">
        <f>ROUND($C110*$D110*$E110*U$109,0)</f>
        <v>0</v>
      </c>
      <c r="V110" s="277"/>
      <c r="W110" s="265">
        <f>ROUND($C110*$D110*$E110*W$109,0)</f>
        <v>0</v>
      </c>
      <c r="X110" s="277"/>
      <c r="Y110" s="265">
        <f>ROUND($C110*$D110*$E110*Y$109,0)</f>
        <v>0</v>
      </c>
      <c r="Z110" s="277"/>
      <c r="AA110" s="265">
        <f>ROUND($C110*$D110*$E110*AA$109,0)</f>
        <v>0</v>
      </c>
      <c r="AB110" s="277"/>
      <c r="AC110" s="501">
        <f t="shared" ref="AC110:AC124" si="63">SUM(G110:AB110)</f>
        <v>0</v>
      </c>
    </row>
    <row r="111" spans="1:31" x14ac:dyDescent="0.2">
      <c r="A111" s="288">
        <v>2</v>
      </c>
      <c r="B111" s="486" t="s">
        <v>245</v>
      </c>
      <c r="C111" s="272"/>
      <c r="D111" s="273"/>
      <c r="E111" s="273"/>
      <c r="F111" s="264"/>
      <c r="G111" s="265">
        <f t="shared" ref="G111:G123" si="64">ROUND($C111*$D111*$E111*$G$109,0)</f>
        <v>0</v>
      </c>
      <c r="H111" s="265"/>
      <c r="I111" s="550">
        <f>ROUND($C111*$D111*$E111*$I$109,0)</f>
        <v>0</v>
      </c>
      <c r="J111" s="549"/>
      <c r="K111" s="265">
        <f>ROUND($C111*$D111*$E111*$K$109,0)</f>
        <v>0</v>
      </c>
      <c r="L111" s="549"/>
      <c r="M111" s="265">
        <f>ROUND($C111*$D111*$E111*$M$109,0)</f>
        <v>0</v>
      </c>
      <c r="N111" s="277"/>
      <c r="O111" s="265">
        <f t="shared" ref="O111:Q124" si="65">ROUND($C111*$D111*$E111*O$109,0)</f>
        <v>0</v>
      </c>
      <c r="P111" s="277"/>
      <c r="Q111" s="265">
        <f t="shared" si="65"/>
        <v>0</v>
      </c>
      <c r="R111" s="277"/>
      <c r="S111" s="265">
        <f t="shared" ref="S111:S124" si="66">ROUND($C111*$D111*$E111*$S$109,0)</f>
        <v>0</v>
      </c>
      <c r="T111" s="277"/>
      <c r="U111" s="265">
        <f t="shared" ref="U111:U124" si="67">ROUND($C111*$D111*$E111*$U$109,0)</f>
        <v>0</v>
      </c>
      <c r="V111" s="277"/>
      <c r="W111" s="265">
        <f t="shared" ref="W111:W124" si="68">ROUND($C111*$D111*$E111*W$109,0)</f>
        <v>0</v>
      </c>
      <c r="X111" s="277"/>
      <c r="Y111" s="265">
        <f t="shared" ref="Y111:Y124" si="69">ROUND($C111*$D111*$E111*Y$109,0)</f>
        <v>0</v>
      </c>
      <c r="Z111" s="277"/>
      <c r="AA111" s="265">
        <f t="shared" ref="AA111:AA124" si="70">ROUND($C111*$D111*$E111*AA$109,0)</f>
        <v>0</v>
      </c>
      <c r="AB111" s="277"/>
      <c r="AC111" s="501">
        <f t="shared" si="63"/>
        <v>0</v>
      </c>
    </row>
    <row r="112" spans="1:31" s="498" customFormat="1" x14ac:dyDescent="0.2">
      <c r="A112" s="288">
        <v>3</v>
      </c>
      <c r="B112" s="486" t="s">
        <v>246</v>
      </c>
      <c r="C112" s="272"/>
      <c r="D112" s="273"/>
      <c r="E112" s="273"/>
      <c r="F112" s="264"/>
      <c r="G112" s="265">
        <f t="shared" si="64"/>
        <v>0</v>
      </c>
      <c r="H112" s="265"/>
      <c r="I112" s="550">
        <f t="shared" ref="I112:I124" si="71">ROUND($C112*$D112*$E112*$I$109,0)</f>
        <v>0</v>
      </c>
      <c r="J112" s="549"/>
      <c r="K112" s="265">
        <f>ROUND($C112*$D112*$E112*$K$109,0)</f>
        <v>0</v>
      </c>
      <c r="L112" s="584"/>
      <c r="M112" s="265">
        <f t="shared" ref="M112:M120" si="72">ROUND($C112*$D112*$E112*$M$109,0)</f>
        <v>0</v>
      </c>
      <c r="O112" s="265">
        <f t="shared" si="65"/>
        <v>0</v>
      </c>
      <c r="P112" s="586"/>
      <c r="Q112" s="265">
        <f t="shared" si="65"/>
        <v>0</v>
      </c>
      <c r="R112" s="586"/>
      <c r="S112" s="265">
        <f t="shared" si="66"/>
        <v>0</v>
      </c>
      <c r="T112" s="277"/>
      <c r="U112" s="265">
        <f t="shared" si="67"/>
        <v>0</v>
      </c>
      <c r="V112" s="277"/>
      <c r="W112" s="265">
        <f t="shared" si="68"/>
        <v>0</v>
      </c>
      <c r="X112" s="277"/>
      <c r="Y112" s="265">
        <f t="shared" si="69"/>
        <v>0</v>
      </c>
      <c r="Z112" s="277"/>
      <c r="AA112" s="265">
        <f t="shared" si="70"/>
        <v>0</v>
      </c>
      <c r="AB112" s="277"/>
      <c r="AC112" s="501">
        <f t="shared" si="63"/>
        <v>0</v>
      </c>
      <c r="AD112" s="526"/>
      <c r="AE112" s="526"/>
    </row>
    <row r="113" spans="1:31" x14ac:dyDescent="0.2">
      <c r="A113" s="288">
        <v>4</v>
      </c>
      <c r="B113" s="287" t="s">
        <v>141</v>
      </c>
      <c r="C113" s="272"/>
      <c r="D113" s="273"/>
      <c r="E113" s="273"/>
      <c r="F113" s="264"/>
      <c r="G113" s="265">
        <f t="shared" si="64"/>
        <v>0</v>
      </c>
      <c r="H113" s="582"/>
      <c r="I113" s="550">
        <f t="shared" si="71"/>
        <v>0</v>
      </c>
      <c r="J113" s="549"/>
      <c r="K113" s="265">
        <f>ROUND($C113*$D113*$E113*$K$109,0)</f>
        <v>0</v>
      </c>
      <c r="L113" s="584"/>
      <c r="M113" s="265">
        <f t="shared" si="72"/>
        <v>0</v>
      </c>
      <c r="N113" s="586"/>
      <c r="O113" s="265">
        <f t="shared" si="65"/>
        <v>0</v>
      </c>
      <c r="P113" s="586"/>
      <c r="Q113" s="265">
        <f t="shared" si="65"/>
        <v>0</v>
      </c>
      <c r="R113" s="586"/>
      <c r="S113" s="265">
        <f t="shared" si="66"/>
        <v>0</v>
      </c>
      <c r="T113" s="277"/>
      <c r="U113" s="265">
        <f t="shared" si="67"/>
        <v>0</v>
      </c>
      <c r="V113" s="277"/>
      <c r="W113" s="265">
        <f t="shared" si="68"/>
        <v>0</v>
      </c>
      <c r="X113" s="277"/>
      <c r="Y113" s="265">
        <f t="shared" si="69"/>
        <v>0</v>
      </c>
      <c r="Z113" s="277"/>
      <c r="AA113" s="265">
        <f t="shared" si="70"/>
        <v>0</v>
      </c>
      <c r="AB113" s="277"/>
      <c r="AC113" s="501">
        <f t="shared" si="63"/>
        <v>0</v>
      </c>
    </row>
    <row r="114" spans="1:31" s="498" customFormat="1" x14ac:dyDescent="0.2">
      <c r="A114" s="288">
        <v>5</v>
      </c>
      <c r="B114" s="486" t="s">
        <v>231</v>
      </c>
      <c r="C114" s="272"/>
      <c r="D114" s="273"/>
      <c r="E114" s="273"/>
      <c r="F114" s="264"/>
      <c r="G114" s="265">
        <f t="shared" si="64"/>
        <v>0</v>
      </c>
      <c r="H114" s="582"/>
      <c r="I114" s="550">
        <f t="shared" si="71"/>
        <v>0</v>
      </c>
      <c r="J114" s="549"/>
      <c r="K114" s="265">
        <f t="shared" ref="K114:K124" si="73">ROUND($C114*$D114*$E114*$K$109,0)</f>
        <v>0</v>
      </c>
      <c r="L114" s="584"/>
      <c r="M114" s="265">
        <f t="shared" si="72"/>
        <v>0</v>
      </c>
      <c r="N114" s="586"/>
      <c r="O114" s="265">
        <f t="shared" si="65"/>
        <v>0</v>
      </c>
      <c r="P114" s="586"/>
      <c r="Q114" s="265">
        <f t="shared" si="65"/>
        <v>0</v>
      </c>
      <c r="R114" s="586"/>
      <c r="S114" s="265">
        <f t="shared" si="66"/>
        <v>0</v>
      </c>
      <c r="T114" s="277"/>
      <c r="U114" s="265">
        <f t="shared" si="67"/>
        <v>0</v>
      </c>
      <c r="V114" s="277"/>
      <c r="W114" s="265">
        <f t="shared" si="68"/>
        <v>0</v>
      </c>
      <c r="X114" s="277"/>
      <c r="Y114" s="265">
        <f t="shared" si="69"/>
        <v>0</v>
      </c>
      <c r="Z114" s="277"/>
      <c r="AA114" s="265">
        <f t="shared" si="70"/>
        <v>0</v>
      </c>
      <c r="AB114" s="277"/>
      <c r="AC114" s="501">
        <f t="shared" si="63"/>
        <v>0</v>
      </c>
      <c r="AD114" s="526"/>
      <c r="AE114" s="526"/>
    </row>
    <row r="115" spans="1:31" x14ac:dyDescent="0.2">
      <c r="A115" s="288">
        <v>6</v>
      </c>
      <c r="B115" s="287" t="s">
        <v>142</v>
      </c>
      <c r="C115" s="272"/>
      <c r="D115" s="273"/>
      <c r="E115" s="273"/>
      <c r="F115" s="264"/>
      <c r="G115" s="265">
        <f t="shared" si="64"/>
        <v>0</v>
      </c>
      <c r="H115" s="582"/>
      <c r="I115" s="550">
        <f t="shared" si="71"/>
        <v>0</v>
      </c>
      <c r="J115" s="549"/>
      <c r="K115" s="265">
        <f t="shared" si="73"/>
        <v>0</v>
      </c>
      <c r="L115" s="584"/>
      <c r="M115" s="265">
        <f t="shared" si="72"/>
        <v>0</v>
      </c>
      <c r="N115" s="586"/>
      <c r="O115" s="265">
        <f t="shared" si="65"/>
        <v>0</v>
      </c>
      <c r="P115" s="586"/>
      <c r="Q115" s="265">
        <f t="shared" si="65"/>
        <v>0</v>
      </c>
      <c r="R115" s="586"/>
      <c r="S115" s="265">
        <f t="shared" si="66"/>
        <v>0</v>
      </c>
      <c r="T115" s="277"/>
      <c r="U115" s="265">
        <f t="shared" si="67"/>
        <v>0</v>
      </c>
      <c r="V115" s="277"/>
      <c r="W115" s="265">
        <f t="shared" si="68"/>
        <v>0</v>
      </c>
      <c r="X115" s="277"/>
      <c r="Y115" s="265">
        <f t="shared" si="69"/>
        <v>0</v>
      </c>
      <c r="Z115" s="277"/>
      <c r="AA115" s="265">
        <f t="shared" si="70"/>
        <v>0</v>
      </c>
      <c r="AB115" s="277"/>
      <c r="AC115" s="501">
        <f t="shared" si="63"/>
        <v>0</v>
      </c>
    </row>
    <row r="116" spans="1:31" x14ac:dyDescent="0.2">
      <c r="A116" s="288">
        <v>7</v>
      </c>
      <c r="B116" s="289" t="s">
        <v>143</v>
      </c>
      <c r="C116" s="272"/>
      <c r="D116" s="273"/>
      <c r="E116" s="273"/>
      <c r="F116" s="264"/>
      <c r="G116" s="265">
        <f t="shared" si="64"/>
        <v>0</v>
      </c>
      <c r="H116" s="582"/>
      <c r="I116" s="550">
        <f t="shared" si="71"/>
        <v>0</v>
      </c>
      <c r="J116" s="549"/>
      <c r="K116" s="265">
        <f t="shared" si="73"/>
        <v>0</v>
      </c>
      <c r="L116" s="584"/>
      <c r="M116" s="265">
        <f t="shared" si="72"/>
        <v>0</v>
      </c>
      <c r="N116" s="586"/>
      <c r="O116" s="265">
        <f t="shared" si="65"/>
        <v>0</v>
      </c>
      <c r="P116" s="586"/>
      <c r="Q116" s="265">
        <f t="shared" si="65"/>
        <v>0</v>
      </c>
      <c r="R116" s="586"/>
      <c r="S116" s="265">
        <f t="shared" si="66"/>
        <v>0</v>
      </c>
      <c r="T116" s="277"/>
      <c r="U116" s="265">
        <f t="shared" si="67"/>
        <v>0</v>
      </c>
      <c r="V116" s="277"/>
      <c r="W116" s="265">
        <f t="shared" si="68"/>
        <v>0</v>
      </c>
      <c r="X116" s="277"/>
      <c r="Y116" s="265">
        <f t="shared" si="69"/>
        <v>0</v>
      </c>
      <c r="Z116" s="277"/>
      <c r="AA116" s="265">
        <f t="shared" si="70"/>
        <v>0</v>
      </c>
      <c r="AB116" s="277"/>
      <c r="AC116" s="501">
        <f t="shared" si="63"/>
        <v>0</v>
      </c>
      <c r="AE116" s="533"/>
    </row>
    <row r="117" spans="1:31" x14ac:dyDescent="0.2">
      <c r="A117" s="288">
        <v>8</v>
      </c>
      <c r="B117" s="487" t="s">
        <v>232</v>
      </c>
      <c r="C117" s="272"/>
      <c r="D117" s="273"/>
      <c r="E117" s="273"/>
      <c r="F117" s="264"/>
      <c r="G117" s="265">
        <f t="shared" si="64"/>
        <v>0</v>
      </c>
      <c r="H117" s="582"/>
      <c r="I117" s="550">
        <f t="shared" si="71"/>
        <v>0</v>
      </c>
      <c r="J117" s="549"/>
      <c r="K117" s="265">
        <f t="shared" si="73"/>
        <v>0</v>
      </c>
      <c r="L117" s="584"/>
      <c r="M117" s="265">
        <f t="shared" si="72"/>
        <v>0</v>
      </c>
      <c r="N117" s="586"/>
      <c r="O117" s="265">
        <f t="shared" si="65"/>
        <v>0</v>
      </c>
      <c r="P117" s="586"/>
      <c r="Q117" s="265">
        <f t="shared" si="65"/>
        <v>0</v>
      </c>
      <c r="R117" s="586"/>
      <c r="S117" s="265">
        <f t="shared" si="66"/>
        <v>0</v>
      </c>
      <c r="T117" s="277"/>
      <c r="U117" s="265">
        <f t="shared" si="67"/>
        <v>0</v>
      </c>
      <c r="V117" s="277"/>
      <c r="W117" s="265">
        <f t="shared" si="68"/>
        <v>0</v>
      </c>
      <c r="X117" s="277"/>
      <c r="Y117" s="265">
        <f t="shared" si="69"/>
        <v>0</v>
      </c>
      <c r="Z117" s="277"/>
      <c r="AA117" s="265">
        <f t="shared" si="70"/>
        <v>0</v>
      </c>
      <c r="AB117" s="277"/>
      <c r="AC117" s="501">
        <f t="shared" si="63"/>
        <v>0</v>
      </c>
      <c r="AE117" s="533"/>
    </row>
    <row r="118" spans="1:31" x14ac:dyDescent="0.2">
      <c r="A118" s="288">
        <v>9</v>
      </c>
      <c r="B118" s="285" t="s">
        <v>144</v>
      </c>
      <c r="C118" s="272"/>
      <c r="D118" s="273"/>
      <c r="E118" s="273"/>
      <c r="F118" s="264"/>
      <c r="G118" s="265">
        <f t="shared" si="64"/>
        <v>0</v>
      </c>
      <c r="H118" s="582"/>
      <c r="I118" s="550">
        <f t="shared" si="71"/>
        <v>0</v>
      </c>
      <c r="J118" s="549"/>
      <c r="K118" s="265">
        <f t="shared" si="73"/>
        <v>0</v>
      </c>
      <c r="L118" s="584"/>
      <c r="M118" s="265">
        <f t="shared" si="72"/>
        <v>0</v>
      </c>
      <c r="N118" s="586"/>
      <c r="O118" s="265">
        <f t="shared" si="65"/>
        <v>0</v>
      </c>
      <c r="P118" s="586"/>
      <c r="Q118" s="265">
        <f t="shared" si="65"/>
        <v>0</v>
      </c>
      <c r="R118" s="586"/>
      <c r="S118" s="265">
        <f t="shared" si="66"/>
        <v>0</v>
      </c>
      <c r="T118" s="277"/>
      <c r="U118" s="265">
        <f t="shared" si="67"/>
        <v>0</v>
      </c>
      <c r="V118" s="277"/>
      <c r="W118" s="265">
        <f t="shared" si="68"/>
        <v>0</v>
      </c>
      <c r="X118" s="277"/>
      <c r="Y118" s="265">
        <f t="shared" si="69"/>
        <v>0</v>
      </c>
      <c r="Z118" s="277"/>
      <c r="AA118" s="265">
        <f t="shared" si="70"/>
        <v>0</v>
      </c>
      <c r="AB118" s="277"/>
      <c r="AC118" s="501">
        <f t="shared" si="63"/>
        <v>0</v>
      </c>
      <c r="AE118" s="533"/>
    </row>
    <row r="119" spans="1:31" x14ac:dyDescent="0.2">
      <c r="A119" s="288">
        <v>10</v>
      </c>
      <c r="B119" s="286" t="s">
        <v>145</v>
      </c>
      <c r="C119" s="272"/>
      <c r="D119" s="273"/>
      <c r="E119" s="273"/>
      <c r="F119" s="264"/>
      <c r="G119" s="265">
        <f t="shared" si="64"/>
        <v>0</v>
      </c>
      <c r="H119" s="582"/>
      <c r="I119" s="550">
        <f t="shared" si="71"/>
        <v>0</v>
      </c>
      <c r="J119" s="549"/>
      <c r="K119" s="265">
        <f t="shared" si="73"/>
        <v>0</v>
      </c>
      <c r="L119" s="584"/>
      <c r="M119" s="265">
        <f t="shared" si="72"/>
        <v>0</v>
      </c>
      <c r="N119" s="586"/>
      <c r="O119" s="265">
        <f t="shared" si="65"/>
        <v>0</v>
      </c>
      <c r="P119" s="586"/>
      <c r="Q119" s="265">
        <f t="shared" si="65"/>
        <v>0</v>
      </c>
      <c r="R119" s="586"/>
      <c r="S119" s="265">
        <f t="shared" si="66"/>
        <v>0</v>
      </c>
      <c r="T119" s="277"/>
      <c r="U119" s="265">
        <f t="shared" si="67"/>
        <v>0</v>
      </c>
      <c r="V119" s="277"/>
      <c r="W119" s="265">
        <f t="shared" si="68"/>
        <v>0</v>
      </c>
      <c r="X119" s="277"/>
      <c r="Y119" s="265">
        <f t="shared" si="69"/>
        <v>0</v>
      </c>
      <c r="Z119" s="277"/>
      <c r="AA119" s="265">
        <f t="shared" si="70"/>
        <v>0</v>
      </c>
      <c r="AB119" s="277"/>
      <c r="AC119" s="501">
        <f t="shared" si="63"/>
        <v>0</v>
      </c>
      <c r="AE119" s="527"/>
    </row>
    <row r="120" spans="1:31" x14ac:dyDescent="0.2">
      <c r="A120" s="288">
        <v>11</v>
      </c>
      <c r="B120" s="359" t="s">
        <v>180</v>
      </c>
      <c r="C120" s="272"/>
      <c r="D120" s="273"/>
      <c r="E120" s="273"/>
      <c r="F120" s="264"/>
      <c r="G120" s="265">
        <f t="shared" si="64"/>
        <v>0</v>
      </c>
      <c r="H120" s="582"/>
      <c r="I120" s="550">
        <f t="shared" si="71"/>
        <v>0</v>
      </c>
      <c r="J120" s="592"/>
      <c r="K120" s="265">
        <f t="shared" si="73"/>
        <v>0</v>
      </c>
      <c r="L120" s="584"/>
      <c r="M120" s="265">
        <f t="shared" si="72"/>
        <v>0</v>
      </c>
      <c r="N120" s="586"/>
      <c r="O120" s="265">
        <f t="shared" si="65"/>
        <v>0</v>
      </c>
      <c r="P120" s="586"/>
      <c r="Q120" s="265">
        <f t="shared" si="65"/>
        <v>0</v>
      </c>
      <c r="R120" s="586"/>
      <c r="S120" s="265">
        <f t="shared" si="66"/>
        <v>0</v>
      </c>
      <c r="T120" s="277"/>
      <c r="U120" s="265">
        <f t="shared" si="67"/>
        <v>0</v>
      </c>
      <c r="V120" s="277"/>
      <c r="W120" s="265">
        <f t="shared" si="68"/>
        <v>0</v>
      </c>
      <c r="X120" s="277"/>
      <c r="Y120" s="265">
        <f t="shared" si="69"/>
        <v>0</v>
      </c>
      <c r="Z120" s="277"/>
      <c r="AA120" s="265">
        <f t="shared" si="70"/>
        <v>0</v>
      </c>
      <c r="AB120" s="277"/>
      <c r="AC120" s="501">
        <f t="shared" si="63"/>
        <v>0</v>
      </c>
      <c r="AE120" s="527"/>
    </row>
    <row r="121" spans="1:31" s="498" customFormat="1" x14ac:dyDescent="0.2">
      <c r="A121" s="288">
        <v>12</v>
      </c>
      <c r="B121" s="499" t="s">
        <v>233</v>
      </c>
      <c r="C121" s="272"/>
      <c r="D121" s="273"/>
      <c r="E121" s="273"/>
      <c r="F121" s="264"/>
      <c r="G121" s="265">
        <f t="shared" si="64"/>
        <v>0</v>
      </c>
      <c r="H121" s="582"/>
      <c r="I121" s="550">
        <f t="shared" si="71"/>
        <v>0</v>
      </c>
      <c r="J121" s="584"/>
      <c r="K121" s="265">
        <f t="shared" si="73"/>
        <v>0</v>
      </c>
      <c r="L121" s="584"/>
      <c r="M121" s="582">
        <f>ROUND($C121*$D121*$E121*$M$109,0)</f>
        <v>0</v>
      </c>
      <c r="N121" s="586"/>
      <c r="O121" s="265">
        <f t="shared" si="65"/>
        <v>0</v>
      </c>
      <c r="P121" s="586"/>
      <c r="Q121" s="265">
        <f t="shared" si="65"/>
        <v>0</v>
      </c>
      <c r="R121" s="586"/>
      <c r="S121" s="265">
        <f t="shared" si="66"/>
        <v>0</v>
      </c>
      <c r="T121" s="277"/>
      <c r="U121" s="265">
        <f t="shared" si="67"/>
        <v>0</v>
      </c>
      <c r="V121" s="277"/>
      <c r="W121" s="265">
        <f t="shared" si="68"/>
        <v>0</v>
      </c>
      <c r="X121" s="277"/>
      <c r="Y121" s="265">
        <f t="shared" si="69"/>
        <v>0</v>
      </c>
      <c r="Z121" s="277"/>
      <c r="AA121" s="265">
        <f t="shared" si="70"/>
        <v>0</v>
      </c>
      <c r="AB121" s="277"/>
      <c r="AC121" s="501">
        <f t="shared" si="63"/>
        <v>0</v>
      </c>
      <c r="AD121" s="526"/>
      <c r="AE121" s="527"/>
    </row>
    <row r="122" spans="1:31" s="498" customFormat="1" x14ac:dyDescent="0.2">
      <c r="A122" s="288">
        <v>13</v>
      </c>
      <c r="B122" s="499" t="s">
        <v>234</v>
      </c>
      <c r="C122" s="272"/>
      <c r="D122" s="273"/>
      <c r="E122" s="273"/>
      <c r="F122" s="264"/>
      <c r="G122" s="265">
        <f t="shared" si="64"/>
        <v>0</v>
      </c>
      <c r="H122" s="265"/>
      <c r="I122" s="550">
        <f t="shared" si="71"/>
        <v>0</v>
      </c>
      <c r="J122" s="584"/>
      <c r="K122" s="265">
        <f t="shared" si="73"/>
        <v>0</v>
      </c>
      <c r="L122" s="584"/>
      <c r="M122" s="582">
        <f>ROUND($C122*$D122*$E122*$M$109,0)</f>
        <v>0</v>
      </c>
      <c r="N122" s="586"/>
      <c r="O122" s="265">
        <f t="shared" si="65"/>
        <v>0</v>
      </c>
      <c r="P122" s="586"/>
      <c r="Q122" s="265">
        <f t="shared" si="65"/>
        <v>0</v>
      </c>
      <c r="R122" s="586"/>
      <c r="S122" s="265">
        <f t="shared" si="66"/>
        <v>0</v>
      </c>
      <c r="T122" s="277"/>
      <c r="U122" s="265">
        <f t="shared" si="67"/>
        <v>0</v>
      </c>
      <c r="V122" s="277"/>
      <c r="W122" s="265">
        <f t="shared" si="68"/>
        <v>0</v>
      </c>
      <c r="X122" s="277"/>
      <c r="Y122" s="265">
        <f t="shared" si="69"/>
        <v>0</v>
      </c>
      <c r="Z122" s="277"/>
      <c r="AA122" s="265">
        <f t="shared" si="70"/>
        <v>0</v>
      </c>
      <c r="AB122" s="277"/>
      <c r="AC122" s="501">
        <f t="shared" si="63"/>
        <v>0</v>
      </c>
      <c r="AD122" s="526"/>
      <c r="AE122" s="527"/>
    </row>
    <row r="123" spans="1:31" x14ac:dyDescent="0.2">
      <c r="A123" s="288">
        <v>11</v>
      </c>
      <c r="B123" s="423" t="s">
        <v>202</v>
      </c>
      <c r="C123" s="272"/>
      <c r="D123" s="273"/>
      <c r="E123" s="273"/>
      <c r="F123" s="264"/>
      <c r="G123" s="265">
        <f t="shared" si="64"/>
        <v>0</v>
      </c>
      <c r="H123" s="265"/>
      <c r="I123" s="550">
        <f>ROUND($C123*$D123*$E123*$I$109,0)</f>
        <v>0</v>
      </c>
      <c r="J123" s="584"/>
      <c r="K123" s="265">
        <f t="shared" si="73"/>
        <v>0</v>
      </c>
      <c r="L123" s="549"/>
      <c r="M123" s="265">
        <f>ROUND($C123*$D123*$E123*$M$109,0)</f>
        <v>0</v>
      </c>
      <c r="N123" s="277"/>
      <c r="O123" s="265">
        <f t="shared" si="65"/>
        <v>0</v>
      </c>
      <c r="P123" s="277"/>
      <c r="Q123" s="265">
        <f t="shared" si="65"/>
        <v>0</v>
      </c>
      <c r="R123" s="277"/>
      <c r="S123" s="265">
        <f t="shared" si="66"/>
        <v>0</v>
      </c>
      <c r="T123" s="277"/>
      <c r="U123" s="265">
        <f t="shared" si="67"/>
        <v>0</v>
      </c>
      <c r="V123" s="277"/>
      <c r="W123" s="265">
        <f t="shared" si="68"/>
        <v>0</v>
      </c>
      <c r="X123" s="277"/>
      <c r="Y123" s="265">
        <f t="shared" si="69"/>
        <v>0</v>
      </c>
      <c r="Z123" s="277"/>
      <c r="AA123" s="265">
        <f t="shared" si="70"/>
        <v>0</v>
      </c>
      <c r="AB123" s="277"/>
      <c r="AC123" s="501">
        <f t="shared" si="63"/>
        <v>0</v>
      </c>
      <c r="AE123" s="527"/>
    </row>
    <row r="124" spans="1:31" s="498" customFormat="1" x14ac:dyDescent="0.2">
      <c r="A124" s="288">
        <v>14</v>
      </c>
      <c r="B124" s="510" t="s">
        <v>241</v>
      </c>
      <c r="C124" s="272"/>
      <c r="D124" s="273"/>
      <c r="E124" s="273"/>
      <c r="F124" s="264"/>
      <c r="G124" s="265"/>
      <c r="H124" s="265"/>
      <c r="I124" s="550">
        <f t="shared" si="71"/>
        <v>0</v>
      </c>
      <c r="K124" s="265">
        <f t="shared" si="73"/>
        <v>0</v>
      </c>
      <c r="L124" s="549"/>
      <c r="M124" s="265">
        <f>ROUND($C124*$D124*$E124*$M$109,0)</f>
        <v>0</v>
      </c>
      <c r="N124" s="277"/>
      <c r="O124" s="265">
        <f t="shared" si="65"/>
        <v>0</v>
      </c>
      <c r="P124" s="277"/>
      <c r="Q124" s="265">
        <f t="shared" si="65"/>
        <v>0</v>
      </c>
      <c r="R124" s="277"/>
      <c r="S124" s="265">
        <f t="shared" si="66"/>
        <v>0</v>
      </c>
      <c r="T124" s="277"/>
      <c r="U124" s="265">
        <f t="shared" si="67"/>
        <v>0</v>
      </c>
      <c r="V124" s="277"/>
      <c r="W124" s="265">
        <f t="shared" si="68"/>
        <v>0</v>
      </c>
      <c r="X124" s="277"/>
      <c r="Y124" s="265">
        <f t="shared" si="69"/>
        <v>0</v>
      </c>
      <c r="Z124" s="277"/>
      <c r="AA124" s="265">
        <f t="shared" si="70"/>
        <v>0</v>
      </c>
      <c r="AB124" s="277"/>
      <c r="AC124" s="501">
        <f t="shared" si="63"/>
        <v>0</v>
      </c>
      <c r="AD124" s="526"/>
      <c r="AE124" s="527"/>
    </row>
    <row r="125" spans="1:31" x14ac:dyDescent="0.2">
      <c r="A125" s="98" t="s">
        <v>78</v>
      </c>
      <c r="B125" s="14"/>
      <c r="C125" s="264">
        <f>SUM(C110:C124)</f>
        <v>0</v>
      </c>
      <c r="D125" s="264"/>
      <c r="E125" s="264"/>
      <c r="F125" s="264"/>
      <c r="G125" s="550">
        <f>SUM(G110:G124)</f>
        <v>0</v>
      </c>
      <c r="H125" s="550">
        <f>SUM(H110:H124)</f>
        <v>0</v>
      </c>
      <c r="I125" s="550">
        <f>SUM(I110:I124)</f>
        <v>0</v>
      </c>
      <c r="J125" s="550">
        <f t="shared" ref="J125:AB125" si="74">SUM(J110:J124)</f>
        <v>0</v>
      </c>
      <c r="K125" s="550">
        <f t="shared" si="74"/>
        <v>0</v>
      </c>
      <c r="L125" s="550">
        <f t="shared" si="74"/>
        <v>0</v>
      </c>
      <c r="M125" s="550">
        <f t="shared" si="74"/>
        <v>0</v>
      </c>
      <c r="N125" s="550">
        <f t="shared" si="74"/>
        <v>0</v>
      </c>
      <c r="O125" s="550">
        <f t="shared" si="74"/>
        <v>0</v>
      </c>
      <c r="P125" s="550">
        <f t="shared" si="74"/>
        <v>0</v>
      </c>
      <c r="Q125" s="550">
        <f t="shared" si="74"/>
        <v>0</v>
      </c>
      <c r="R125" s="550">
        <f t="shared" si="74"/>
        <v>0</v>
      </c>
      <c r="S125" s="550">
        <f t="shared" si="74"/>
        <v>0</v>
      </c>
      <c r="T125" s="550">
        <f t="shared" si="74"/>
        <v>0</v>
      </c>
      <c r="U125" s="550">
        <f t="shared" si="74"/>
        <v>0</v>
      </c>
      <c r="V125" s="550">
        <f t="shared" si="74"/>
        <v>0</v>
      </c>
      <c r="W125" s="550">
        <f t="shared" si="74"/>
        <v>0</v>
      </c>
      <c r="X125" s="550">
        <f t="shared" si="74"/>
        <v>0</v>
      </c>
      <c r="Y125" s="550">
        <f t="shared" si="74"/>
        <v>0</v>
      </c>
      <c r="Z125" s="550">
        <f t="shared" si="74"/>
        <v>0</v>
      </c>
      <c r="AA125" s="550">
        <f t="shared" si="74"/>
        <v>0</v>
      </c>
      <c r="AB125" s="550">
        <f t="shared" si="74"/>
        <v>0</v>
      </c>
      <c r="AC125" s="271">
        <f>SUM(AC110:AC124)</f>
        <v>0</v>
      </c>
    </row>
    <row r="126" spans="1:31" ht="15" x14ac:dyDescent="0.25">
      <c r="A126" s="263"/>
      <c r="B126" s="262"/>
      <c r="C126" s="262"/>
      <c r="D126" s="262"/>
      <c r="E126" s="262"/>
      <c r="F126" s="262"/>
      <c r="G126" s="262"/>
      <c r="H126" s="262"/>
      <c r="I126" s="553"/>
      <c r="J126" s="553"/>
      <c r="K126" s="262"/>
      <c r="L126" s="553"/>
      <c r="M126" s="262"/>
      <c r="N126" s="262"/>
      <c r="O126" s="262"/>
      <c r="P126" s="262"/>
      <c r="Q126" s="262"/>
      <c r="R126" s="262"/>
      <c r="S126" s="262"/>
      <c r="T126" s="262"/>
      <c r="U126" s="262"/>
      <c r="V126" s="262"/>
      <c r="W126" s="262"/>
      <c r="X126" s="262"/>
      <c r="Y126" s="262"/>
      <c r="Z126" s="262"/>
      <c r="AA126" s="262"/>
      <c r="AB126" s="262"/>
      <c r="AC126" s="261"/>
    </row>
    <row r="127" spans="1:31" ht="23.45" customHeight="1" x14ac:dyDescent="0.2">
      <c r="A127" s="62" t="s">
        <v>152</v>
      </c>
      <c r="B127" s="192"/>
      <c r="C127" s="49" t="s">
        <v>31</v>
      </c>
      <c r="D127" s="49" t="s">
        <v>24</v>
      </c>
      <c r="E127" s="49" t="s">
        <v>10</v>
      </c>
      <c r="F127" s="50"/>
      <c r="G127" s="162" t="str">
        <f>+$G$18</f>
        <v>Current / Original</v>
      </c>
      <c r="H127" s="8" t="str">
        <f>+$H$18</f>
        <v xml:space="preserve">   WIOA Youth In School</v>
      </c>
      <c r="I127" s="540" t="str">
        <f>+$I$18</f>
        <v>Current / Original</v>
      </c>
      <c r="J127" s="212" t="str">
        <f>+$J$18</f>
        <v xml:space="preserve">  WIOA Youth Out of School</v>
      </c>
      <c r="K127" s="185" t="str">
        <f>+$K$18</f>
        <v>Current / Original</v>
      </c>
      <c r="L127" s="214" t="str">
        <f>+$L$18</f>
        <v xml:space="preserve">  JAG IN SCHOOL</v>
      </c>
      <c r="M127" s="194" t="str">
        <f>+$M$18</f>
        <v>Current / Original</v>
      </c>
      <c r="N127" s="187" t="str">
        <f>+$N$18</f>
        <v xml:space="preserve"> JAG OUT OF SCHOOL</v>
      </c>
      <c r="O127" s="606" t="str">
        <f>+$O$18</f>
        <v>Current / Original</v>
      </c>
      <c r="P127" s="187" t="str">
        <f>+$P$18</f>
        <v xml:space="preserve"> KINEXUS In School</v>
      </c>
      <c r="Q127" s="606" t="str">
        <f>+$Q$18</f>
        <v>Current / Original</v>
      </c>
      <c r="R127" s="187" t="str">
        <f>+$R$18</f>
        <v xml:space="preserve"> KINEXUS Out of School</v>
      </c>
      <c r="S127" s="515" t="str">
        <f>+$M$18</f>
        <v>Current / Original</v>
      </c>
      <c r="T127" s="187" t="str">
        <f>+$T$18</f>
        <v xml:space="preserve">  HI - C YOUTH</v>
      </c>
      <c r="U127" s="625" t="str">
        <f>+$U$18</f>
        <v>Current / Original</v>
      </c>
      <c r="V127" s="214" t="str">
        <f>+$V$18</f>
        <v xml:space="preserve"> FY19 Foster Care</v>
      </c>
      <c r="W127" s="665" t="str">
        <f>+$W$18</f>
        <v>Current / Original</v>
      </c>
      <c r="X127" s="655" t="str">
        <f>+$X$18</f>
        <v xml:space="preserve">  FY18 Foster Care</v>
      </c>
      <c r="Y127" s="731" t="str">
        <f>+$Y$18</f>
        <v>Current / Original</v>
      </c>
      <c r="Z127" s="655" t="str">
        <f>+$Z$18</f>
        <v xml:space="preserve"> JMG In School</v>
      </c>
      <c r="AA127" s="684" t="str">
        <f>+$AA$18</f>
        <v>Current / Original</v>
      </c>
      <c r="AB127" s="187" t="str">
        <f>+$AB$18</f>
        <v xml:space="preserve">  JMG OUT OF SCHOOL</v>
      </c>
      <c r="AC127" s="63"/>
    </row>
    <row r="128" spans="1:31" ht="24" customHeight="1" x14ac:dyDescent="0.2">
      <c r="A128" s="64"/>
      <c r="B128" s="12"/>
      <c r="C128" s="46" t="s">
        <v>32</v>
      </c>
      <c r="D128" s="46" t="s">
        <v>33</v>
      </c>
      <c r="E128" s="46" t="s">
        <v>75</v>
      </c>
      <c r="F128" s="47"/>
      <c r="G128" s="136" t="str">
        <f>+$G$19</f>
        <v xml:space="preserve">   WIOA Youth In School</v>
      </c>
      <c r="H128" s="9" t="str">
        <f>+$H$19</f>
        <v>Change</v>
      </c>
      <c r="I128" s="211" t="str">
        <f>+$I$19</f>
        <v xml:space="preserve">  WIOA Youth Out of School</v>
      </c>
      <c r="J128" s="539" t="str">
        <f>+$J$19</f>
        <v>Change</v>
      </c>
      <c r="K128" s="186" t="str">
        <f>+$K$19</f>
        <v xml:space="preserve">  JAG IN SCHOOL</v>
      </c>
      <c r="L128" s="568" t="str">
        <f>+$L$19</f>
        <v>Change</v>
      </c>
      <c r="M128" s="195" t="str">
        <f>+$M$19</f>
        <v xml:space="preserve"> JAG OUT OF SCHOOL</v>
      </c>
      <c r="N128" s="188" t="str">
        <f>+$N$19</f>
        <v>Change</v>
      </c>
      <c r="O128" s="607" t="str">
        <f>+$O$19</f>
        <v xml:space="preserve"> KINEXUS In School</v>
      </c>
      <c r="P128" s="188" t="str">
        <f>+$P$19</f>
        <v>Change</v>
      </c>
      <c r="Q128" s="607" t="str">
        <f>$Q$19</f>
        <v xml:space="preserve"> KINEXUS Out of School</v>
      </c>
      <c r="R128" s="188" t="str">
        <f>+$R$19</f>
        <v>Change</v>
      </c>
      <c r="S128" s="517" t="str">
        <f>+$S$19</f>
        <v xml:space="preserve">  HI - C YOUTH</v>
      </c>
      <c r="T128" s="188" t="str">
        <f>+$N$19</f>
        <v>Change</v>
      </c>
      <c r="U128" s="624" t="str">
        <f>+$U$19</f>
        <v xml:space="preserve"> FY19 Foster Care</v>
      </c>
      <c r="V128" s="188" t="str">
        <f>+$N$19</f>
        <v>Change</v>
      </c>
      <c r="W128" s="666" t="str">
        <f>+$W$19</f>
        <v xml:space="preserve">  FY18 Foster Care</v>
      </c>
      <c r="X128" s="656" t="str">
        <f>+$X$19</f>
        <v>Change</v>
      </c>
      <c r="Y128" s="732" t="str">
        <f>+$Y$19</f>
        <v xml:space="preserve"> JMG In School</v>
      </c>
      <c r="Z128" s="656" t="str">
        <f>+$Z$19</f>
        <v>Change</v>
      </c>
      <c r="AA128" s="685" t="str">
        <f>+$AA$19</f>
        <v xml:space="preserve">  JMG OUT OF SCHOOL</v>
      </c>
      <c r="AB128" s="188" t="str">
        <f>+$AB$19</f>
        <v>Change</v>
      </c>
      <c r="AC128" s="65" t="s">
        <v>56</v>
      </c>
    </row>
    <row r="129" spans="1:31" x14ac:dyDescent="0.2">
      <c r="A129" s="66">
        <v>1</v>
      </c>
      <c r="B129" s="464" t="s">
        <v>214</v>
      </c>
      <c r="C129" s="116"/>
      <c r="D129" s="116"/>
      <c r="E129" s="116"/>
      <c r="F129" s="43"/>
      <c r="G129" s="472"/>
      <c r="H129" s="472"/>
      <c r="I129" s="554"/>
      <c r="J129" s="554"/>
      <c r="K129" s="116"/>
      <c r="L129" s="554"/>
      <c r="M129" s="184"/>
      <c r="N129" s="184"/>
      <c r="O129" s="184"/>
      <c r="P129" s="184"/>
      <c r="Q129" s="184"/>
      <c r="R129" s="184"/>
      <c r="S129" s="184"/>
      <c r="T129" s="184"/>
      <c r="U129" s="184"/>
      <c r="V129" s="184"/>
      <c r="W129" s="184"/>
      <c r="X129" s="184"/>
      <c r="Y129" s="184"/>
      <c r="Z129" s="184"/>
      <c r="AA129" s="184"/>
      <c r="AB129" s="184"/>
      <c r="AC129" s="501">
        <f>SUM(G129:AB129)</f>
        <v>0</v>
      </c>
    </row>
    <row r="130" spans="1:31" x14ac:dyDescent="0.2">
      <c r="A130" s="66">
        <v>2</v>
      </c>
      <c r="B130" s="464" t="s">
        <v>215</v>
      </c>
      <c r="C130" s="116"/>
      <c r="D130" s="116"/>
      <c r="E130" s="116"/>
      <c r="F130" s="43"/>
      <c r="G130" s="472"/>
      <c r="H130" s="472"/>
      <c r="I130" s="554"/>
      <c r="J130" s="554"/>
      <c r="K130" s="116"/>
      <c r="L130" s="554"/>
      <c r="M130" s="184"/>
      <c r="N130" s="184"/>
      <c r="O130" s="184"/>
      <c r="P130" s="184"/>
      <c r="Q130" s="184"/>
      <c r="R130" s="184"/>
      <c r="S130" s="184"/>
      <c r="T130" s="184"/>
      <c r="U130" s="184"/>
      <c r="V130" s="184"/>
      <c r="W130" s="184"/>
      <c r="X130" s="184"/>
      <c r="Y130" s="184"/>
      <c r="Z130" s="184"/>
      <c r="AA130" s="184"/>
      <c r="AB130" s="184"/>
      <c r="AC130" s="501">
        <f>SUM(G130:AB130)</f>
        <v>0</v>
      </c>
    </row>
    <row r="131" spans="1:31" s="405" customFormat="1" x14ac:dyDescent="0.2">
      <c r="A131" s="66">
        <v>3</v>
      </c>
      <c r="B131" s="616" t="s">
        <v>215</v>
      </c>
      <c r="C131" s="116"/>
      <c r="D131" s="116"/>
      <c r="E131" s="116"/>
      <c r="F131" s="43"/>
      <c r="G131" s="472"/>
      <c r="H131" s="472"/>
      <c r="I131" s="554"/>
      <c r="J131" s="554"/>
      <c r="K131" s="116"/>
      <c r="L131" s="554"/>
      <c r="M131" s="184"/>
      <c r="N131" s="184"/>
      <c r="O131" s="184"/>
      <c r="P131" s="184"/>
      <c r="Q131" s="184"/>
      <c r="R131" s="184"/>
      <c r="S131" s="184"/>
      <c r="T131" s="184"/>
      <c r="U131" s="184"/>
      <c r="V131" s="184"/>
      <c r="W131" s="184"/>
      <c r="X131" s="184"/>
      <c r="Y131" s="184"/>
      <c r="Z131" s="184"/>
      <c r="AA131" s="184"/>
      <c r="AB131" s="184"/>
      <c r="AC131" s="501">
        <f>SUM(G131:AB131)</f>
        <v>0</v>
      </c>
      <c r="AD131" s="526"/>
      <c r="AE131" s="526"/>
    </row>
    <row r="132" spans="1:31" x14ac:dyDescent="0.2">
      <c r="A132" s="66">
        <v>4</v>
      </c>
      <c r="B132" s="464" t="s">
        <v>215</v>
      </c>
      <c r="C132" s="116"/>
      <c r="D132" s="116"/>
      <c r="E132" s="116"/>
      <c r="F132" s="43"/>
      <c r="G132" s="472"/>
      <c r="H132" s="472"/>
      <c r="I132" s="554"/>
      <c r="J132" s="554"/>
      <c r="K132" s="116"/>
      <c r="L132" s="554"/>
      <c r="M132" s="184"/>
      <c r="N132" s="184"/>
      <c r="O132" s="184"/>
      <c r="P132" s="184"/>
      <c r="Q132" s="184"/>
      <c r="R132" s="184"/>
      <c r="S132" s="184"/>
      <c r="T132" s="184"/>
      <c r="U132" s="184"/>
      <c r="V132" s="184"/>
      <c r="W132" s="184"/>
      <c r="X132" s="184"/>
      <c r="Y132" s="184"/>
      <c r="Z132" s="184"/>
      <c r="AA132" s="184"/>
      <c r="AB132" s="184"/>
      <c r="AC132" s="501">
        <f>SUM(G132:AB132)</f>
        <v>0</v>
      </c>
    </row>
    <row r="133" spans="1:31" x14ac:dyDescent="0.2">
      <c r="A133" s="98" t="s">
        <v>78</v>
      </c>
      <c r="B133" s="14"/>
      <c r="C133" s="43"/>
      <c r="D133" s="43"/>
      <c r="E133" s="43"/>
      <c r="F133" s="43"/>
      <c r="G133" s="44">
        <f t="shared" ref="G133:AC133" si="75">SUM(G129:G132)</f>
        <v>0</v>
      </c>
      <c r="H133" s="44">
        <f t="shared" si="75"/>
        <v>0</v>
      </c>
      <c r="I133" s="543">
        <f t="shared" si="75"/>
        <v>0</v>
      </c>
      <c r="J133" s="543">
        <f t="shared" si="75"/>
        <v>0</v>
      </c>
      <c r="K133" s="44">
        <f t="shared" si="75"/>
        <v>0</v>
      </c>
      <c r="L133" s="543">
        <f t="shared" si="75"/>
        <v>0</v>
      </c>
      <c r="M133" s="44">
        <f t="shared" si="75"/>
        <v>0</v>
      </c>
      <c r="N133" s="44">
        <f t="shared" si="75"/>
        <v>0</v>
      </c>
      <c r="O133" s="44">
        <f t="shared" si="75"/>
        <v>0</v>
      </c>
      <c r="P133" s="44">
        <f t="shared" si="75"/>
        <v>0</v>
      </c>
      <c r="Q133" s="44">
        <f t="shared" si="75"/>
        <v>0</v>
      </c>
      <c r="R133" s="44">
        <f t="shared" si="75"/>
        <v>0</v>
      </c>
      <c r="S133" s="44">
        <f t="shared" ref="S133:AB133" si="76">SUM(S129:S132)</f>
        <v>0</v>
      </c>
      <c r="T133" s="44">
        <f t="shared" si="76"/>
        <v>0</v>
      </c>
      <c r="U133" s="44">
        <f t="shared" si="76"/>
        <v>0</v>
      </c>
      <c r="V133" s="44">
        <f t="shared" si="76"/>
        <v>0</v>
      </c>
      <c r="W133" s="44">
        <f t="shared" si="76"/>
        <v>0</v>
      </c>
      <c r="X133" s="44">
        <f t="shared" si="76"/>
        <v>0</v>
      </c>
      <c r="Y133" s="44">
        <f t="shared" si="76"/>
        <v>0</v>
      </c>
      <c r="Z133" s="44">
        <f t="shared" si="76"/>
        <v>0</v>
      </c>
      <c r="AA133" s="44">
        <f t="shared" si="76"/>
        <v>0</v>
      </c>
      <c r="AB133" s="44">
        <f t="shared" si="76"/>
        <v>0</v>
      </c>
      <c r="AC133" s="139">
        <f t="shared" si="75"/>
        <v>0</v>
      </c>
    </row>
    <row r="134" spans="1:31" x14ac:dyDescent="0.2">
      <c r="A134" s="68"/>
      <c r="B134" s="13"/>
      <c r="C134" s="52"/>
      <c r="D134" s="52"/>
      <c r="E134" s="52"/>
      <c r="F134" s="52"/>
      <c r="G134" s="13"/>
      <c r="H134" s="13"/>
      <c r="I134" s="551"/>
      <c r="J134" s="551"/>
      <c r="K134" s="13"/>
      <c r="L134" s="551"/>
      <c r="M134" s="13"/>
      <c r="N134" s="13"/>
      <c r="O134" s="13"/>
      <c r="P134" s="13"/>
      <c r="Q134" s="13"/>
      <c r="R134" s="13"/>
      <c r="S134" s="13"/>
      <c r="T134" s="13"/>
      <c r="U134" s="13"/>
      <c r="V134" s="13"/>
      <c r="W134" s="13"/>
      <c r="X134" s="13"/>
      <c r="Y134" s="13"/>
      <c r="Z134" s="13"/>
      <c r="AA134" s="13"/>
      <c r="AB134" s="13"/>
      <c r="AC134" s="69"/>
    </row>
    <row r="135" spans="1:31" ht="22.5" x14ac:dyDescent="0.2">
      <c r="A135" s="62" t="s">
        <v>153</v>
      </c>
      <c r="B135" s="11"/>
      <c r="C135" s="49" t="s">
        <v>31</v>
      </c>
      <c r="D135" s="49" t="s">
        <v>34</v>
      </c>
      <c r="E135" s="49" t="s">
        <v>12</v>
      </c>
      <c r="F135" s="50" t="s">
        <v>19</v>
      </c>
      <c r="G135" s="135" t="str">
        <f>+$G$18</f>
        <v>Current / Original</v>
      </c>
      <c r="H135" s="8" t="str">
        <f>+$H$18</f>
        <v xml:space="preserve">   WIOA Youth In School</v>
      </c>
      <c r="I135" s="232" t="str">
        <f>+$I$18</f>
        <v>Current / Original</v>
      </c>
      <c r="J135" s="212" t="str">
        <f>+$J$18</f>
        <v xml:space="preserve">  WIOA Youth Out of School</v>
      </c>
      <c r="K135" s="185" t="str">
        <f>+$K$18</f>
        <v>Current / Original</v>
      </c>
      <c r="L135" s="214" t="str">
        <f>+$L$18</f>
        <v xml:space="preserve">  JAG IN SCHOOL</v>
      </c>
      <c r="M135" s="194" t="str">
        <f>+$M$18</f>
        <v>Current / Original</v>
      </c>
      <c r="N135" s="187" t="str">
        <f>+$N$18</f>
        <v xml:space="preserve"> JAG OUT OF SCHOOL</v>
      </c>
      <c r="O135" s="606" t="str">
        <f>+$O$18</f>
        <v>Current / Original</v>
      </c>
      <c r="P135" s="187" t="str">
        <f>+$P$18</f>
        <v xml:space="preserve"> KINEXUS In School</v>
      </c>
      <c r="Q135" s="606" t="str">
        <f>+$Q$18</f>
        <v>Current / Original</v>
      </c>
      <c r="R135" s="187" t="str">
        <f>+$R$18</f>
        <v xml:space="preserve"> KINEXUS Out of School</v>
      </c>
      <c r="S135" s="515" t="str">
        <f>+$M$18</f>
        <v>Current / Original</v>
      </c>
      <c r="T135" s="187" t="str">
        <f>+$T$18</f>
        <v xml:space="preserve">  HI - C YOUTH</v>
      </c>
      <c r="U135" s="625" t="str">
        <f>+$U$18</f>
        <v>Current / Original</v>
      </c>
      <c r="V135" s="214" t="str">
        <f>+$V$18</f>
        <v xml:space="preserve"> FY19 Foster Care</v>
      </c>
      <c r="W135" s="665" t="str">
        <f>+$W$18</f>
        <v>Current / Original</v>
      </c>
      <c r="X135" s="655" t="str">
        <f>+$X$18</f>
        <v xml:space="preserve">  FY18 Foster Care</v>
      </c>
      <c r="Y135" s="731" t="str">
        <f>+$Y$18</f>
        <v>Current / Original</v>
      </c>
      <c r="Z135" s="655" t="str">
        <f>+$Z$18</f>
        <v xml:space="preserve"> JMG In School</v>
      </c>
      <c r="AA135" s="684" t="str">
        <f>+$AA$18</f>
        <v>Current / Original</v>
      </c>
      <c r="AB135" s="187" t="str">
        <f>+$AB$18</f>
        <v xml:space="preserve">  JMG OUT OF SCHOOL</v>
      </c>
      <c r="AC135" s="63"/>
    </row>
    <row r="136" spans="1:31" ht="22.5" x14ac:dyDescent="0.2">
      <c r="A136" s="64"/>
      <c r="B136" s="12"/>
      <c r="C136" s="46" t="s">
        <v>32</v>
      </c>
      <c r="D136" s="46" t="s">
        <v>35</v>
      </c>
      <c r="E136" s="46" t="s">
        <v>13</v>
      </c>
      <c r="F136" s="47" t="s">
        <v>36</v>
      </c>
      <c r="G136" s="136" t="str">
        <f>+$G$19</f>
        <v xml:space="preserve">   WIOA Youth In School</v>
      </c>
      <c r="H136" s="9" t="str">
        <f>+$H$19</f>
        <v>Change</v>
      </c>
      <c r="I136" s="211" t="str">
        <f>+$I$19</f>
        <v xml:space="preserve">  WIOA Youth Out of School</v>
      </c>
      <c r="J136" s="539" t="str">
        <f>+$J$19</f>
        <v>Change</v>
      </c>
      <c r="K136" s="186" t="str">
        <f>+$K$19</f>
        <v xml:space="preserve">  JAG IN SCHOOL</v>
      </c>
      <c r="L136" s="568" t="str">
        <f>+$L$19</f>
        <v>Change</v>
      </c>
      <c r="M136" s="195" t="str">
        <f>+$M$19</f>
        <v xml:space="preserve"> JAG OUT OF SCHOOL</v>
      </c>
      <c r="N136" s="188" t="str">
        <f>+$N$19</f>
        <v>Change</v>
      </c>
      <c r="O136" s="607" t="str">
        <f>+$O$19</f>
        <v xml:space="preserve"> KINEXUS In School</v>
      </c>
      <c r="P136" s="188" t="str">
        <f>+$P$19</f>
        <v>Change</v>
      </c>
      <c r="Q136" s="607" t="str">
        <f>$Q$19</f>
        <v xml:space="preserve"> KINEXUS Out of School</v>
      </c>
      <c r="R136" s="188" t="str">
        <f>+$R$19</f>
        <v>Change</v>
      </c>
      <c r="S136" s="517" t="str">
        <f>+$S$19</f>
        <v xml:space="preserve">  HI - C YOUTH</v>
      </c>
      <c r="T136" s="188" t="str">
        <f>+$N$19</f>
        <v>Change</v>
      </c>
      <c r="U136" s="624" t="str">
        <f>+$U$19</f>
        <v xml:space="preserve"> FY19 Foster Care</v>
      </c>
      <c r="V136" s="188" t="str">
        <f>+$N$19</f>
        <v>Change</v>
      </c>
      <c r="W136" s="666" t="str">
        <f>+$W$19</f>
        <v xml:space="preserve">  FY18 Foster Care</v>
      </c>
      <c r="X136" s="656" t="str">
        <f>+$X$19</f>
        <v>Change</v>
      </c>
      <c r="Y136" s="732" t="str">
        <f>+$Y$19</f>
        <v xml:space="preserve"> JMG In School</v>
      </c>
      <c r="Z136" s="656" t="str">
        <f>+$Z$19</f>
        <v>Change</v>
      </c>
      <c r="AA136" s="685" t="str">
        <f>+$AA$19</f>
        <v xml:space="preserve">  JMG OUT OF SCHOOL</v>
      </c>
      <c r="AB136" s="188" t="str">
        <f>+$AB$19</f>
        <v>Change</v>
      </c>
      <c r="AC136" s="65" t="s">
        <v>56</v>
      </c>
    </row>
    <row r="137" spans="1:31" x14ac:dyDescent="0.2">
      <c r="A137" s="120" t="s">
        <v>85</v>
      </c>
      <c r="B137" s="106"/>
      <c r="C137" s="46"/>
      <c r="D137" s="46"/>
      <c r="E137" s="46"/>
      <c r="F137" s="47"/>
      <c r="G137" s="113"/>
      <c r="H137" s="107"/>
      <c r="I137" s="564"/>
      <c r="J137" s="542"/>
      <c r="K137" s="113"/>
      <c r="L137" s="569"/>
      <c r="M137" s="113"/>
      <c r="N137" s="202"/>
      <c r="O137" s="113"/>
      <c r="P137" s="107"/>
      <c r="Q137" s="113"/>
      <c r="R137" s="107"/>
      <c r="S137" s="113"/>
      <c r="T137" s="202"/>
      <c r="U137" s="113"/>
      <c r="V137" s="653"/>
      <c r="W137" s="653"/>
      <c r="X137" s="653"/>
      <c r="Y137" s="653"/>
      <c r="Z137" s="653"/>
      <c r="AA137" s="653"/>
      <c r="AB137" s="182"/>
      <c r="AC137" s="65"/>
    </row>
    <row r="138" spans="1:31" x14ac:dyDescent="0.2">
      <c r="A138" s="64">
        <v>1</v>
      </c>
      <c r="B138" s="159"/>
      <c r="C138" s="118"/>
      <c r="D138" s="118"/>
      <c r="E138" s="118"/>
      <c r="F138" s="119">
        <v>10</v>
      </c>
      <c r="G138" s="109">
        <f>ROUND(($C138*$D138*$E138*$F138)*$G$137,0)</f>
        <v>0</v>
      </c>
      <c r="H138" s="112"/>
      <c r="I138" s="565">
        <f>ROUND(($C138*$D138*$E138*$F138)*$I$137,0)</f>
        <v>0</v>
      </c>
      <c r="J138" s="555"/>
      <c r="K138" s="109">
        <f>ROUND(($C138*$D138*$E138*$F138)*$K$137,0)</f>
        <v>0</v>
      </c>
      <c r="L138" s="572"/>
      <c r="M138" s="109">
        <f>ROUND(($C138*$D138*$E138*$F138)*$M$137,0)</f>
        <v>0</v>
      </c>
      <c r="N138" s="203"/>
      <c r="O138" s="109">
        <f>ROUND(($C138*$D138*$E138*$F138)*O$137,0)</f>
        <v>0</v>
      </c>
      <c r="P138" s="203"/>
      <c r="Q138" s="109">
        <f>ROUND(($C138*$D138*$E138*$F138)*Q$137,0)</f>
        <v>0</v>
      </c>
      <c r="R138" s="203"/>
      <c r="S138" s="109">
        <f>ROUND(($C138*$D138*$E138*$F138)*$S$137,0)</f>
        <v>0</v>
      </c>
      <c r="T138" s="203"/>
      <c r="U138" s="109">
        <f>ROUND(($C138*$D138*$E138*$F138)*U$137,0)</f>
        <v>0</v>
      </c>
      <c r="V138" s="654"/>
      <c r="W138" s="109">
        <f>ROUND(($C138*$D138*$E138*$F138)*W$137,0)</f>
        <v>0</v>
      </c>
      <c r="X138" s="654"/>
      <c r="Y138" s="109">
        <f>ROUND(($C138*$D138*$E138*$F138)*Y$137,0)</f>
        <v>0</v>
      </c>
      <c r="Z138" s="654"/>
      <c r="AA138" s="109">
        <f>ROUND(($C138*$D138*$E138*$F138)*AA$137,0)</f>
        <v>0</v>
      </c>
      <c r="AB138" s="621"/>
      <c r="AC138" s="501">
        <f>SUM(G138:AB138)</f>
        <v>0</v>
      </c>
    </row>
    <row r="139" spans="1:31" x14ac:dyDescent="0.2">
      <c r="A139" s="66">
        <v>2</v>
      </c>
      <c r="B139" s="14"/>
      <c r="C139" s="116"/>
      <c r="D139" s="116"/>
      <c r="E139" s="116"/>
      <c r="F139" s="115"/>
      <c r="G139" s="109">
        <f>ROUND(($C139*$D139*$E139*$F139)*$G$137,0)</f>
        <v>0</v>
      </c>
      <c r="H139" s="61"/>
      <c r="I139" s="565">
        <f>ROUND(($C139*$D139*$E139*$F139)*$I$137,0)</f>
        <v>0</v>
      </c>
      <c r="J139" s="556"/>
      <c r="K139" s="109">
        <f>ROUND(($C139*$D139*$E139*$F139)*$K$137,0)</f>
        <v>0</v>
      </c>
      <c r="L139" s="557"/>
      <c r="M139" s="109">
        <f>ROUND(($C139*$D139*$E139*$F139)*$M$137,0)</f>
        <v>0</v>
      </c>
      <c r="N139" s="44"/>
      <c r="O139" s="109">
        <f>ROUND(($C139*$D139*$E139*$F139)*O$137,0)</f>
        <v>0</v>
      </c>
      <c r="P139" s="44"/>
      <c r="Q139" s="109">
        <f>ROUND(($C139*$D139*$E139*$F139)*Q$137,0)</f>
        <v>0</v>
      </c>
      <c r="R139" s="44"/>
      <c r="S139" s="109">
        <f>ROUND(($C139*$D139*$E139*$F139)*$S$137,0)</f>
        <v>0</v>
      </c>
      <c r="T139" s="44"/>
      <c r="U139" s="109">
        <f>ROUND(($C139*$D139*$E139*$F139)*$U$137,0)</f>
        <v>0</v>
      </c>
      <c r="V139" s="654"/>
      <c r="W139" s="109">
        <f>ROUND(($C139*$D139*$E139*$F139)*W$137,0)</f>
        <v>0</v>
      </c>
      <c r="X139" s="654"/>
      <c r="Y139" s="109">
        <f>ROUND(($C139*$D139*$E139*$F139)*Y$137,0)</f>
        <v>0</v>
      </c>
      <c r="Z139" s="654"/>
      <c r="AA139" s="109">
        <f>ROUND(($C139*$D139*$E139*$F139)*AA$137,0)</f>
        <v>0</v>
      </c>
      <c r="AB139" s="183"/>
      <c r="AC139" s="501">
        <f>SUM(G139:AB139)</f>
        <v>0</v>
      </c>
    </row>
    <row r="140" spans="1:31" x14ac:dyDescent="0.2">
      <c r="A140" s="98" t="s">
        <v>78</v>
      </c>
      <c r="B140" s="14"/>
      <c r="C140" s="43"/>
      <c r="D140" s="43"/>
      <c r="E140" s="43"/>
      <c r="F140" s="43"/>
      <c r="G140" s="44">
        <f t="shared" ref="G140:AC140" si="77">SUM(G138:G139)</f>
        <v>0</v>
      </c>
      <c r="H140" s="44">
        <f t="shared" si="77"/>
        <v>0</v>
      </c>
      <c r="I140" s="543">
        <f t="shared" si="77"/>
        <v>0</v>
      </c>
      <c r="J140" s="543">
        <f t="shared" si="77"/>
        <v>0</v>
      </c>
      <c r="K140" s="44">
        <f t="shared" si="77"/>
        <v>0</v>
      </c>
      <c r="L140" s="543">
        <f t="shared" si="77"/>
        <v>0</v>
      </c>
      <c r="M140" s="44">
        <f t="shared" si="77"/>
        <v>0</v>
      </c>
      <c r="N140" s="44">
        <f t="shared" si="77"/>
        <v>0</v>
      </c>
      <c r="O140" s="44">
        <f t="shared" si="77"/>
        <v>0</v>
      </c>
      <c r="P140" s="44">
        <f t="shared" si="77"/>
        <v>0</v>
      </c>
      <c r="Q140" s="44">
        <f t="shared" si="77"/>
        <v>0</v>
      </c>
      <c r="R140" s="44">
        <f t="shared" si="77"/>
        <v>0</v>
      </c>
      <c r="S140" s="44">
        <f t="shared" ref="S140:AB140" si="78">SUM(S138:S139)</f>
        <v>0</v>
      </c>
      <c r="T140" s="44">
        <f t="shared" si="78"/>
        <v>0</v>
      </c>
      <c r="U140" s="44">
        <f t="shared" si="78"/>
        <v>0</v>
      </c>
      <c r="V140" s="44">
        <f t="shared" si="78"/>
        <v>0</v>
      </c>
      <c r="W140" s="44">
        <f t="shared" si="78"/>
        <v>0</v>
      </c>
      <c r="X140" s="44">
        <f t="shared" si="78"/>
        <v>0</v>
      </c>
      <c r="Y140" s="44">
        <f t="shared" si="78"/>
        <v>0</v>
      </c>
      <c r="Z140" s="44">
        <f t="shared" si="78"/>
        <v>0</v>
      </c>
      <c r="AA140" s="44">
        <f t="shared" si="78"/>
        <v>0</v>
      </c>
      <c r="AB140" s="44">
        <f t="shared" si="78"/>
        <v>0</v>
      </c>
      <c r="AC140" s="139">
        <f t="shared" si="77"/>
        <v>0</v>
      </c>
    </row>
    <row r="141" spans="1:31" x14ac:dyDescent="0.2">
      <c r="A141" s="71"/>
      <c r="B141" s="13"/>
      <c r="C141" s="52"/>
      <c r="D141" s="52"/>
      <c r="E141" s="52"/>
      <c r="F141" s="52"/>
      <c r="G141" s="58"/>
      <c r="H141" s="58"/>
      <c r="I141" s="557"/>
      <c r="J141" s="557"/>
      <c r="K141" s="58"/>
      <c r="L141" s="557"/>
      <c r="M141" s="58"/>
      <c r="N141" s="58"/>
      <c r="O141" s="58"/>
      <c r="P141" s="58"/>
      <c r="Q141" s="58"/>
      <c r="R141" s="58"/>
      <c r="S141" s="58"/>
      <c r="T141" s="58"/>
      <c r="U141" s="58"/>
      <c r="V141" s="58"/>
      <c r="W141" s="58"/>
      <c r="X141" s="58"/>
      <c r="Y141" s="58"/>
      <c r="Z141" s="58"/>
      <c r="AA141" s="58"/>
      <c r="AB141" s="58"/>
      <c r="AC141" s="91"/>
    </row>
    <row r="142" spans="1:31" ht="22.5" x14ac:dyDescent="0.2">
      <c r="A142" s="62" t="s">
        <v>280</v>
      </c>
      <c r="B142" s="10"/>
      <c r="C142" s="49" t="s">
        <v>31</v>
      </c>
      <c r="D142" s="49" t="s">
        <v>21</v>
      </c>
      <c r="E142" s="49"/>
      <c r="F142" s="50"/>
      <c r="G142" s="162" t="str">
        <f>+$G$18</f>
        <v>Current / Original</v>
      </c>
      <c r="H142" s="8" t="str">
        <f>+$H$18</f>
        <v xml:space="preserve">   WIOA Youth In School</v>
      </c>
      <c r="I142" s="540" t="str">
        <f>+$I$18</f>
        <v>Current / Original</v>
      </c>
      <c r="J142" s="212" t="str">
        <f>+$J$18</f>
        <v xml:space="preserve">  WIOA Youth Out of School</v>
      </c>
      <c r="K142" s="185" t="str">
        <f>+$K$18</f>
        <v>Current / Original</v>
      </c>
      <c r="L142" s="214" t="str">
        <f>+$L$18</f>
        <v xml:space="preserve">  JAG IN SCHOOL</v>
      </c>
      <c r="M142" s="194" t="str">
        <f>+$M$18</f>
        <v>Current / Original</v>
      </c>
      <c r="N142" s="187" t="str">
        <f>+$N$18</f>
        <v xml:space="preserve"> JAG OUT OF SCHOOL</v>
      </c>
      <c r="O142" s="606" t="str">
        <f>+$O$18</f>
        <v>Current / Original</v>
      </c>
      <c r="P142" s="187" t="str">
        <f>+$P$18</f>
        <v xml:space="preserve"> KINEXUS In School</v>
      </c>
      <c r="Q142" s="606" t="str">
        <f>+$Q$18</f>
        <v>Current / Original</v>
      </c>
      <c r="R142" s="187" t="str">
        <f>+$R$18</f>
        <v xml:space="preserve"> KINEXUS Out of School</v>
      </c>
      <c r="S142" s="515" t="str">
        <f>+$M$18</f>
        <v>Current / Original</v>
      </c>
      <c r="T142" s="187" t="str">
        <f>+$T$18</f>
        <v xml:space="preserve">  HI - C YOUTH</v>
      </c>
      <c r="U142" s="625" t="str">
        <f>+$U$18</f>
        <v>Current / Original</v>
      </c>
      <c r="V142" s="214" t="str">
        <f>+$V$18</f>
        <v xml:space="preserve"> FY19 Foster Care</v>
      </c>
      <c r="W142" s="665" t="str">
        <f>+$W$18</f>
        <v>Current / Original</v>
      </c>
      <c r="X142" s="655" t="str">
        <f>+$X$18</f>
        <v xml:space="preserve">  FY18 Foster Care</v>
      </c>
      <c r="Y142" s="731" t="str">
        <f>+$Y$18</f>
        <v>Current / Original</v>
      </c>
      <c r="Z142" s="655" t="str">
        <f>+$Z$18</f>
        <v xml:space="preserve"> JMG In School</v>
      </c>
      <c r="AA142" s="684" t="str">
        <f>+$AA$18</f>
        <v>Current / Original</v>
      </c>
      <c r="AB142" s="187" t="str">
        <f>+$AB$18</f>
        <v xml:space="preserve">  JMG OUT OF SCHOOL</v>
      </c>
      <c r="AC142" s="63"/>
    </row>
    <row r="143" spans="1:31" ht="22.5" x14ac:dyDescent="0.2">
      <c r="A143" s="64"/>
      <c r="B143" s="93"/>
      <c r="C143" s="46" t="s">
        <v>32</v>
      </c>
      <c r="D143" s="92"/>
      <c r="E143" s="92"/>
      <c r="F143" s="92"/>
      <c r="G143" s="136" t="str">
        <f>+$G$19</f>
        <v xml:space="preserve">   WIOA Youth In School</v>
      </c>
      <c r="H143" s="9" t="str">
        <f>+$H$19</f>
        <v>Change</v>
      </c>
      <c r="I143" s="211" t="str">
        <f>+$I$19</f>
        <v xml:space="preserve">  WIOA Youth Out of School</v>
      </c>
      <c r="J143" s="539" t="str">
        <f>+$J$19</f>
        <v>Change</v>
      </c>
      <c r="K143" s="186" t="str">
        <f>+$K$19</f>
        <v xml:space="preserve">  JAG IN SCHOOL</v>
      </c>
      <c r="L143" s="568" t="str">
        <f>+$L$19</f>
        <v>Change</v>
      </c>
      <c r="M143" s="195" t="str">
        <f>+$M$19</f>
        <v xml:space="preserve"> JAG OUT OF SCHOOL</v>
      </c>
      <c r="N143" s="188" t="str">
        <f>+$N$19</f>
        <v>Change</v>
      </c>
      <c r="O143" s="607" t="str">
        <f>+$O$19</f>
        <v xml:space="preserve"> KINEXUS In School</v>
      </c>
      <c r="P143" s="188" t="str">
        <f>+$P$19</f>
        <v>Change</v>
      </c>
      <c r="Q143" s="607" t="str">
        <f>$Q$19</f>
        <v xml:space="preserve"> KINEXUS Out of School</v>
      </c>
      <c r="R143" s="188" t="str">
        <f>+$R$19</f>
        <v>Change</v>
      </c>
      <c r="S143" s="517" t="str">
        <f>+$S$19</f>
        <v xml:space="preserve">  HI - C YOUTH</v>
      </c>
      <c r="T143" s="188" t="str">
        <f>+$N$19</f>
        <v>Change</v>
      </c>
      <c r="U143" s="624" t="str">
        <f>+$U$19</f>
        <v xml:space="preserve"> FY19 Foster Care</v>
      </c>
      <c r="V143" s="188" t="str">
        <f>+$N$19</f>
        <v>Change</v>
      </c>
      <c r="W143" s="666" t="str">
        <f>+$W$19</f>
        <v xml:space="preserve">  FY18 Foster Care</v>
      </c>
      <c r="X143" s="656" t="str">
        <f>+$X$19</f>
        <v>Change</v>
      </c>
      <c r="Y143" s="732" t="str">
        <f>+$Y$19</f>
        <v xml:space="preserve"> JMG In School</v>
      </c>
      <c r="Z143" s="656" t="str">
        <f>+$Z$19</f>
        <v>Change</v>
      </c>
      <c r="AA143" s="685" t="str">
        <f>+$AA$19</f>
        <v xml:space="preserve">  JMG OUT OF SCHOOL</v>
      </c>
      <c r="AB143" s="188" t="str">
        <f>+$AB$19</f>
        <v>Change</v>
      </c>
      <c r="AC143" s="65" t="s">
        <v>56</v>
      </c>
    </row>
    <row r="144" spans="1:31" x14ac:dyDescent="0.2">
      <c r="A144" s="120" t="s">
        <v>85</v>
      </c>
      <c r="B144" s="106"/>
      <c r="C144" s="46"/>
      <c r="D144" s="46"/>
      <c r="E144" s="46"/>
      <c r="F144" s="47"/>
      <c r="G144" s="113"/>
      <c r="H144" s="107"/>
      <c r="I144" s="564"/>
      <c r="J144" s="542"/>
      <c r="K144" s="113"/>
      <c r="L144" s="569"/>
      <c r="M144" s="113"/>
      <c r="N144" s="182"/>
      <c r="O144" s="113"/>
      <c r="P144" s="182"/>
      <c r="Q144" s="182"/>
      <c r="R144" s="182"/>
      <c r="S144" s="113"/>
      <c r="T144" s="182"/>
      <c r="U144" s="113"/>
      <c r="V144" s="653"/>
      <c r="W144" s="653"/>
      <c r="X144" s="653"/>
      <c r="Y144" s="653"/>
      <c r="Z144" s="653"/>
      <c r="AA144" s="653"/>
      <c r="AB144" s="182"/>
      <c r="AC144" s="65"/>
    </row>
    <row r="145" spans="1:34" ht="14.25" customHeight="1" x14ac:dyDescent="0.2">
      <c r="A145" s="66">
        <v>1</v>
      </c>
      <c r="B145" s="464" t="s">
        <v>268</v>
      </c>
      <c r="C145" s="116"/>
      <c r="D145" s="115"/>
      <c r="E145" s="43"/>
      <c r="F145" s="43"/>
      <c r="G145" s="44">
        <f>ROUND(($C145*$D145)*G144,0)</f>
        <v>0</v>
      </c>
      <c r="H145" s="44"/>
      <c r="I145" s="543">
        <f>ROUND(($C145*$D145)*I144,0)</f>
        <v>0</v>
      </c>
      <c r="J145" s="543"/>
      <c r="K145" s="44">
        <f>ROUND(($C145*$D145)*K144,0)</f>
        <v>0</v>
      </c>
      <c r="L145" s="570"/>
      <c r="M145" s="44">
        <f>ROUND(($C145*$D145)*M144,0)</f>
        <v>0</v>
      </c>
      <c r="N145" s="183"/>
      <c r="O145" s="44">
        <f>ROUND(($C145*$D145)*O144,0)</f>
        <v>0</v>
      </c>
      <c r="P145" s="183"/>
      <c r="Q145" s="183"/>
      <c r="R145" s="183"/>
      <c r="S145" s="44">
        <f>ROUND(($C145*$D145)*S144,0)</f>
        <v>0</v>
      </c>
      <c r="T145" s="183"/>
      <c r="U145" s="44">
        <f>ROUND(($C145*$D145)*U144,0)</f>
        <v>0</v>
      </c>
      <c r="V145" s="183"/>
      <c r="W145" s="44">
        <f>ROUND(($C145*$D145)*W144,0)</f>
        <v>0</v>
      </c>
      <c r="X145" s="183"/>
      <c r="Y145" s="44">
        <f>ROUND(($C145*$D145)*Y144,0)</f>
        <v>0</v>
      </c>
      <c r="Z145" s="183"/>
      <c r="AA145" s="44">
        <f>ROUND(($C145*$D145)*AA144,0)</f>
        <v>0</v>
      </c>
      <c r="AB145" s="183"/>
      <c r="AC145" s="501">
        <f>SUM(G145:AB145)</f>
        <v>0</v>
      </c>
    </row>
    <row r="146" spans="1:34" x14ac:dyDescent="0.2">
      <c r="A146" s="98" t="s">
        <v>78</v>
      </c>
      <c r="B146" s="14"/>
      <c r="C146" s="44"/>
      <c r="D146" s="43"/>
      <c r="E146" s="43"/>
      <c r="F146" s="43"/>
      <c r="G146" s="44">
        <f t="shared" ref="G146:AC146" si="79">+G145</f>
        <v>0</v>
      </c>
      <c r="H146" s="44">
        <f t="shared" si="79"/>
        <v>0</v>
      </c>
      <c r="I146" s="543">
        <f t="shared" si="79"/>
        <v>0</v>
      </c>
      <c r="J146" s="543">
        <f t="shared" si="79"/>
        <v>0</v>
      </c>
      <c r="K146" s="44">
        <f t="shared" si="79"/>
        <v>0</v>
      </c>
      <c r="L146" s="543">
        <f t="shared" si="79"/>
        <v>0</v>
      </c>
      <c r="M146" s="44">
        <f t="shared" si="79"/>
        <v>0</v>
      </c>
      <c r="N146" s="44">
        <f t="shared" si="79"/>
        <v>0</v>
      </c>
      <c r="O146" s="44">
        <f t="shared" si="79"/>
        <v>0</v>
      </c>
      <c r="P146" s="44">
        <f t="shared" si="79"/>
        <v>0</v>
      </c>
      <c r="Q146" s="44">
        <f t="shared" si="79"/>
        <v>0</v>
      </c>
      <c r="R146" s="44">
        <f t="shared" si="79"/>
        <v>0</v>
      </c>
      <c r="S146" s="44">
        <f t="shared" ref="S146:AB146" si="80">+S145</f>
        <v>0</v>
      </c>
      <c r="T146" s="44">
        <f t="shared" si="80"/>
        <v>0</v>
      </c>
      <c r="U146" s="44">
        <f t="shared" si="80"/>
        <v>0</v>
      </c>
      <c r="V146" s="44">
        <f t="shared" si="80"/>
        <v>0</v>
      </c>
      <c r="W146" s="44">
        <f t="shared" si="80"/>
        <v>0</v>
      </c>
      <c r="X146" s="44">
        <f t="shared" si="80"/>
        <v>0</v>
      </c>
      <c r="Y146" s="44">
        <f t="shared" si="80"/>
        <v>0</v>
      </c>
      <c r="Z146" s="44">
        <f t="shared" si="80"/>
        <v>0</v>
      </c>
      <c r="AA146" s="44">
        <f t="shared" si="80"/>
        <v>0</v>
      </c>
      <c r="AB146" s="44">
        <f t="shared" si="80"/>
        <v>0</v>
      </c>
      <c r="AC146" s="139">
        <f t="shared" si="79"/>
        <v>0</v>
      </c>
    </row>
    <row r="147" spans="1:34" x14ac:dyDescent="0.2">
      <c r="A147" s="71"/>
      <c r="B147" s="13"/>
      <c r="C147" s="52"/>
      <c r="D147" s="52"/>
      <c r="E147" s="52"/>
      <c r="F147" s="52"/>
      <c r="G147" s="58"/>
      <c r="H147" s="58"/>
      <c r="I147" s="557"/>
      <c r="J147" s="557"/>
      <c r="K147" s="58"/>
      <c r="L147" s="557"/>
      <c r="M147" s="58"/>
      <c r="N147" s="58"/>
      <c r="O147" s="58"/>
      <c r="P147" s="58"/>
      <c r="Q147" s="58"/>
      <c r="R147" s="58"/>
      <c r="S147" s="58"/>
      <c r="T147" s="58"/>
      <c r="U147" s="58"/>
      <c r="V147" s="58"/>
      <c r="W147" s="58"/>
      <c r="X147" s="58"/>
      <c r="Y147" s="58"/>
      <c r="Z147" s="58"/>
      <c r="AA147" s="58"/>
      <c r="AB147" s="58"/>
      <c r="AC147" s="94"/>
    </row>
    <row r="148" spans="1:34" ht="22.5" x14ac:dyDescent="0.2">
      <c r="A148" s="62" t="s">
        <v>154</v>
      </c>
      <c r="B148" s="11"/>
      <c r="C148" s="49" t="s">
        <v>21</v>
      </c>
      <c r="D148" s="49" t="s">
        <v>28</v>
      </c>
      <c r="E148" s="50"/>
      <c r="F148" s="50"/>
      <c r="G148" s="162" t="str">
        <f>+$G$18</f>
        <v>Current / Original</v>
      </c>
      <c r="H148" s="8" t="str">
        <f>+$H$18</f>
        <v xml:space="preserve">   WIOA Youth In School</v>
      </c>
      <c r="I148" s="540" t="str">
        <f>+$I$18</f>
        <v>Current / Original</v>
      </c>
      <c r="J148" s="212" t="str">
        <f>+$J$18</f>
        <v xml:space="preserve">  WIOA Youth Out of School</v>
      </c>
      <c r="K148" s="185" t="str">
        <f>+$K$18</f>
        <v>Current / Original</v>
      </c>
      <c r="L148" s="214" t="str">
        <f>+$L$18</f>
        <v xml:space="preserve">  JAG IN SCHOOL</v>
      </c>
      <c r="M148" s="194" t="str">
        <f>+$M$18</f>
        <v>Current / Original</v>
      </c>
      <c r="N148" s="187" t="str">
        <f>+$N$18</f>
        <v xml:space="preserve"> JAG OUT OF SCHOOL</v>
      </c>
      <c r="O148" s="606" t="str">
        <f>+$O$18</f>
        <v>Current / Original</v>
      </c>
      <c r="P148" s="187" t="str">
        <f>+$P$18</f>
        <v xml:space="preserve"> KINEXUS In School</v>
      </c>
      <c r="Q148" s="606" t="str">
        <f>+$Q$18</f>
        <v>Current / Original</v>
      </c>
      <c r="R148" s="187" t="str">
        <f>+$R$18</f>
        <v xml:space="preserve"> KINEXUS Out of School</v>
      </c>
      <c r="S148" s="515" t="str">
        <f>+$M$18</f>
        <v>Current / Original</v>
      </c>
      <c r="T148" s="187" t="str">
        <f>+$T$18</f>
        <v xml:space="preserve">  HI - C YOUTH</v>
      </c>
      <c r="U148" s="625" t="str">
        <f>+$U$18</f>
        <v>Current / Original</v>
      </c>
      <c r="V148" s="214" t="str">
        <f>+$V$18</f>
        <v xml:space="preserve"> FY19 Foster Care</v>
      </c>
      <c r="W148" s="665" t="str">
        <f>+$W$18</f>
        <v>Current / Original</v>
      </c>
      <c r="X148" s="655" t="str">
        <f>+$X$18</f>
        <v xml:space="preserve">  FY18 Foster Care</v>
      </c>
      <c r="Y148" s="731" t="str">
        <f>+$Y$18</f>
        <v>Current / Original</v>
      </c>
      <c r="Z148" s="655" t="str">
        <f>+$Z$18</f>
        <v xml:space="preserve"> JMG In School</v>
      </c>
      <c r="AA148" s="684" t="str">
        <f>+$AA$18</f>
        <v>Current / Original</v>
      </c>
      <c r="AB148" s="187" t="str">
        <f>+$AB$18</f>
        <v xml:space="preserve">  JMG OUT OF SCHOOL</v>
      </c>
      <c r="AC148" s="63"/>
    </row>
    <row r="149" spans="1:34" ht="22.5" x14ac:dyDescent="0.2">
      <c r="A149" s="70"/>
      <c r="B149" s="12"/>
      <c r="C149" s="46" t="s">
        <v>22</v>
      </c>
      <c r="D149" s="46" t="s">
        <v>23</v>
      </c>
      <c r="E149" s="47"/>
      <c r="F149" s="47"/>
      <c r="G149" s="136" t="str">
        <f>+$G$19</f>
        <v xml:space="preserve">   WIOA Youth In School</v>
      </c>
      <c r="H149" s="9" t="str">
        <f>+$H$19</f>
        <v>Change</v>
      </c>
      <c r="I149" s="211" t="str">
        <f>+$I$19</f>
        <v xml:space="preserve">  WIOA Youth Out of School</v>
      </c>
      <c r="J149" s="539" t="str">
        <f>+$J$19</f>
        <v>Change</v>
      </c>
      <c r="K149" s="186" t="str">
        <f>+$K$19</f>
        <v xml:space="preserve">  JAG IN SCHOOL</v>
      </c>
      <c r="L149" s="568" t="str">
        <f>+$L$19</f>
        <v>Change</v>
      </c>
      <c r="M149" s="195" t="str">
        <f>+$M$19</f>
        <v xml:space="preserve"> JAG OUT OF SCHOOL</v>
      </c>
      <c r="N149" s="188" t="str">
        <f>+$N$19</f>
        <v>Change</v>
      </c>
      <c r="O149" s="607" t="str">
        <f>+$O$19</f>
        <v xml:space="preserve"> KINEXUS In School</v>
      </c>
      <c r="P149" s="188" t="str">
        <f>+$P$19</f>
        <v>Change</v>
      </c>
      <c r="Q149" s="607" t="str">
        <f>$Q$19</f>
        <v xml:space="preserve"> KINEXUS Out of School</v>
      </c>
      <c r="R149" s="188" t="str">
        <f>+$R$19</f>
        <v>Change</v>
      </c>
      <c r="S149" s="517" t="str">
        <f>+$S$19</f>
        <v xml:space="preserve">  HI - C YOUTH</v>
      </c>
      <c r="T149" s="188" t="str">
        <f>+$N$19</f>
        <v>Change</v>
      </c>
      <c r="U149" s="624" t="str">
        <f>+$U$19</f>
        <v xml:space="preserve"> FY19 Foster Care</v>
      </c>
      <c r="V149" s="188" t="str">
        <f>+$N$19</f>
        <v>Change</v>
      </c>
      <c r="W149" s="666" t="str">
        <f>+$W$19</f>
        <v xml:space="preserve">  FY18 Foster Care</v>
      </c>
      <c r="X149" s="656" t="str">
        <f>+$X$19</f>
        <v>Change</v>
      </c>
      <c r="Y149" s="732" t="str">
        <f>+$Y$19</f>
        <v xml:space="preserve"> JMG In School</v>
      </c>
      <c r="Z149" s="656" t="str">
        <f>+$Z$19</f>
        <v>Change</v>
      </c>
      <c r="AA149" s="685" t="str">
        <f>+$AA$19</f>
        <v xml:space="preserve">  JMG OUT OF SCHOOL</v>
      </c>
      <c r="AB149" s="188" t="str">
        <f>+$AB$19</f>
        <v>Change</v>
      </c>
      <c r="AC149" s="65" t="s">
        <v>56</v>
      </c>
    </row>
    <row r="150" spans="1:34" x14ac:dyDescent="0.2">
      <c r="A150" s="120" t="s">
        <v>85</v>
      </c>
      <c r="B150" s="106"/>
      <c r="C150" s="46"/>
      <c r="D150" s="46"/>
      <c r="E150" s="46"/>
      <c r="F150" s="47"/>
      <c r="G150" s="113"/>
      <c r="H150" s="107"/>
      <c r="I150" s="564"/>
      <c r="J150" s="542"/>
      <c r="K150" s="113"/>
      <c r="L150" s="569"/>
      <c r="M150" s="113"/>
      <c r="N150" s="182"/>
      <c r="O150" s="113"/>
      <c r="P150" s="182"/>
      <c r="Q150" s="113"/>
      <c r="R150" s="182"/>
      <c r="S150" s="113"/>
      <c r="T150" s="182"/>
      <c r="U150" s="113"/>
      <c r="V150" s="653"/>
      <c r="W150" s="653"/>
      <c r="X150" s="653"/>
      <c r="Y150" s="653"/>
      <c r="Z150" s="653"/>
      <c r="AA150" s="653"/>
      <c r="AB150" s="182"/>
      <c r="AC150" s="65"/>
    </row>
    <row r="151" spans="1:34" x14ac:dyDescent="0.2">
      <c r="A151" s="66">
        <v>1</v>
      </c>
      <c r="B151" s="137" t="s">
        <v>54</v>
      </c>
      <c r="C151" s="115"/>
      <c r="D151" s="116"/>
      <c r="E151" s="43"/>
      <c r="F151" s="43"/>
      <c r="G151" s="44">
        <f t="shared" ref="G151:G157" si="81">ROUND(($C151*$D151)*$G$150,0)</f>
        <v>0</v>
      </c>
      <c r="H151" s="581"/>
      <c r="I151" s="543">
        <f t="shared" ref="I151:I156" si="82">ROUND(($C151*$D151)*I$150,0)</f>
        <v>0</v>
      </c>
      <c r="J151" s="580"/>
      <c r="K151" s="44">
        <f t="shared" ref="K151:AA159" si="83">ROUND(($C151*$D151)*K$150,0)</f>
        <v>0</v>
      </c>
      <c r="L151" s="570"/>
      <c r="M151" s="44">
        <f t="shared" si="83"/>
        <v>0</v>
      </c>
      <c r="N151" s="183"/>
      <c r="O151" s="44">
        <f t="shared" si="83"/>
        <v>0</v>
      </c>
      <c r="P151" s="183"/>
      <c r="Q151" s="44">
        <f t="shared" si="83"/>
        <v>0</v>
      </c>
      <c r="R151" s="183"/>
      <c r="S151" s="44">
        <f t="shared" si="83"/>
        <v>0</v>
      </c>
      <c r="T151" s="183"/>
      <c r="U151" s="44">
        <f t="shared" si="83"/>
        <v>0</v>
      </c>
      <c r="V151" s="183"/>
      <c r="W151" s="44">
        <f t="shared" si="83"/>
        <v>0</v>
      </c>
      <c r="X151" s="183"/>
      <c r="Y151" s="44">
        <f t="shared" si="83"/>
        <v>0</v>
      </c>
      <c r="Z151" s="183"/>
      <c r="AA151" s="44">
        <f t="shared" si="83"/>
        <v>0</v>
      </c>
      <c r="AB151" s="183"/>
      <c r="AC151" s="138">
        <f>SUM(G151:AB151)</f>
        <v>0</v>
      </c>
    </row>
    <row r="152" spans="1:34" x14ac:dyDescent="0.2">
      <c r="A152" s="66">
        <v>2</v>
      </c>
      <c r="B152" s="499"/>
      <c r="C152" s="115"/>
      <c r="D152" s="116"/>
      <c r="E152" s="43"/>
      <c r="F152" s="43"/>
      <c r="G152" s="44">
        <f t="shared" si="81"/>
        <v>0</v>
      </c>
      <c r="H152" s="581"/>
      <c r="I152" s="543">
        <f t="shared" si="82"/>
        <v>0</v>
      </c>
      <c r="J152" s="580"/>
      <c r="K152" s="44">
        <f t="shared" si="83"/>
        <v>0</v>
      </c>
      <c r="L152" s="570"/>
      <c r="M152" s="44">
        <f t="shared" si="83"/>
        <v>0</v>
      </c>
      <c r="N152" s="183"/>
      <c r="O152" s="44">
        <f t="shared" si="83"/>
        <v>0</v>
      </c>
      <c r="P152" s="183"/>
      <c r="Q152" s="44">
        <f t="shared" si="83"/>
        <v>0</v>
      </c>
      <c r="R152" s="183"/>
      <c r="S152" s="44">
        <f t="shared" si="83"/>
        <v>0</v>
      </c>
      <c r="T152" s="183"/>
      <c r="U152" s="44">
        <f t="shared" si="83"/>
        <v>0</v>
      </c>
      <c r="V152" s="183"/>
      <c r="W152" s="44">
        <f t="shared" si="83"/>
        <v>0</v>
      </c>
      <c r="X152" s="183"/>
      <c r="Y152" s="44">
        <f t="shared" si="83"/>
        <v>0</v>
      </c>
      <c r="Z152" s="183"/>
      <c r="AA152" s="44">
        <f t="shared" si="83"/>
        <v>0</v>
      </c>
      <c r="AB152" s="183"/>
      <c r="AC152" s="501">
        <f t="shared" ref="AC152:AC159" si="84">SUM(G152:AB152)</f>
        <v>0</v>
      </c>
    </row>
    <row r="153" spans="1:34" x14ac:dyDescent="0.2">
      <c r="A153" s="66">
        <v>3</v>
      </c>
      <c r="B153" s="499"/>
      <c r="C153" s="115"/>
      <c r="D153" s="116"/>
      <c r="E153" s="43"/>
      <c r="F153" s="43"/>
      <c r="G153" s="44">
        <f t="shared" si="81"/>
        <v>0</v>
      </c>
      <c r="H153" s="581"/>
      <c r="I153" s="543">
        <f t="shared" si="82"/>
        <v>0</v>
      </c>
      <c r="J153" s="580"/>
      <c r="K153" s="44">
        <f t="shared" si="83"/>
        <v>0</v>
      </c>
      <c r="L153" s="570"/>
      <c r="M153" s="44">
        <f t="shared" si="83"/>
        <v>0</v>
      </c>
      <c r="N153" s="183"/>
      <c r="O153" s="44">
        <f t="shared" si="83"/>
        <v>0</v>
      </c>
      <c r="P153" s="183"/>
      <c r="Q153" s="44">
        <f t="shared" si="83"/>
        <v>0</v>
      </c>
      <c r="R153" s="183"/>
      <c r="S153" s="44">
        <f t="shared" si="83"/>
        <v>0</v>
      </c>
      <c r="T153" s="183"/>
      <c r="U153" s="44">
        <f t="shared" si="83"/>
        <v>0</v>
      </c>
      <c r="V153" s="183"/>
      <c r="W153" s="44">
        <f t="shared" si="83"/>
        <v>0</v>
      </c>
      <c r="X153" s="183"/>
      <c r="Y153" s="44">
        <f t="shared" si="83"/>
        <v>0</v>
      </c>
      <c r="Z153" s="183"/>
      <c r="AA153" s="44">
        <f t="shared" si="83"/>
        <v>0</v>
      </c>
      <c r="AB153" s="183"/>
      <c r="AC153" s="501">
        <f t="shared" si="84"/>
        <v>0</v>
      </c>
    </row>
    <row r="154" spans="1:34" s="498" customFormat="1" x14ac:dyDescent="0.2">
      <c r="A154" s="66">
        <v>4</v>
      </c>
      <c r="B154" s="711" t="s">
        <v>269</v>
      </c>
      <c r="C154" s="115"/>
      <c r="D154" s="116"/>
      <c r="E154" s="43"/>
      <c r="F154" s="43"/>
      <c r="G154" s="44">
        <f t="shared" si="81"/>
        <v>0</v>
      </c>
      <c r="H154" s="581"/>
      <c r="I154" s="543">
        <f t="shared" si="82"/>
        <v>0</v>
      </c>
      <c r="J154" s="580"/>
      <c r="K154" s="44">
        <f t="shared" si="83"/>
        <v>0</v>
      </c>
      <c r="L154" s="570"/>
      <c r="M154" s="44">
        <f t="shared" si="83"/>
        <v>0</v>
      </c>
      <c r="N154" s="183"/>
      <c r="O154" s="44">
        <f t="shared" si="83"/>
        <v>0</v>
      </c>
      <c r="P154" s="183"/>
      <c r="Q154" s="44">
        <f t="shared" si="83"/>
        <v>0</v>
      </c>
      <c r="R154" s="183"/>
      <c r="S154" s="44">
        <f t="shared" si="83"/>
        <v>0</v>
      </c>
      <c r="T154" s="183"/>
      <c r="U154" s="44">
        <f t="shared" si="83"/>
        <v>0</v>
      </c>
      <c r="V154" s="183"/>
      <c r="W154" s="44">
        <f t="shared" si="83"/>
        <v>0</v>
      </c>
      <c r="X154" s="183"/>
      <c r="Y154" s="44">
        <f t="shared" si="83"/>
        <v>0</v>
      </c>
      <c r="Z154" s="183"/>
      <c r="AA154" s="44">
        <f t="shared" si="83"/>
        <v>0</v>
      </c>
      <c r="AB154" s="183"/>
      <c r="AC154" s="138">
        <f>SUM(G154:AB154)</f>
        <v>0</v>
      </c>
      <c r="AD154" s="526"/>
      <c r="AE154" s="526"/>
    </row>
    <row r="155" spans="1:34" s="498" customFormat="1" x14ac:dyDescent="0.2">
      <c r="A155" s="66">
        <v>5</v>
      </c>
      <c r="B155" s="499"/>
      <c r="C155" s="115"/>
      <c r="D155" s="116"/>
      <c r="E155" s="43"/>
      <c r="F155" s="43"/>
      <c r="G155" s="44">
        <f t="shared" si="81"/>
        <v>0</v>
      </c>
      <c r="H155" s="581"/>
      <c r="I155" s="543">
        <f t="shared" si="82"/>
        <v>0</v>
      </c>
      <c r="J155" s="580"/>
      <c r="K155" s="44">
        <f t="shared" si="83"/>
        <v>0</v>
      </c>
      <c r="L155" s="570"/>
      <c r="M155" s="44">
        <f t="shared" si="83"/>
        <v>0</v>
      </c>
      <c r="N155" s="183"/>
      <c r="O155" s="44">
        <f t="shared" si="83"/>
        <v>0</v>
      </c>
      <c r="P155" s="183"/>
      <c r="Q155" s="44">
        <f t="shared" si="83"/>
        <v>0</v>
      </c>
      <c r="R155" s="183"/>
      <c r="S155" s="44">
        <f t="shared" si="83"/>
        <v>0</v>
      </c>
      <c r="T155" s="183"/>
      <c r="U155" s="44">
        <f t="shared" si="83"/>
        <v>0</v>
      </c>
      <c r="V155" s="183"/>
      <c r="W155" s="44">
        <f t="shared" si="83"/>
        <v>0</v>
      </c>
      <c r="X155" s="183"/>
      <c r="Y155" s="44">
        <f t="shared" si="83"/>
        <v>0</v>
      </c>
      <c r="Z155" s="183"/>
      <c r="AA155" s="44">
        <f t="shared" si="83"/>
        <v>0</v>
      </c>
      <c r="AB155" s="183"/>
      <c r="AC155" s="501">
        <f t="shared" si="84"/>
        <v>0</v>
      </c>
      <c r="AD155" s="526"/>
      <c r="AE155" s="526"/>
    </row>
    <row r="156" spans="1:34" s="498" customFormat="1" x14ac:dyDescent="0.2">
      <c r="A156" s="66">
        <v>6</v>
      </c>
      <c r="B156" s="499"/>
      <c r="C156" s="115"/>
      <c r="D156" s="116"/>
      <c r="E156" s="43"/>
      <c r="F156" s="43"/>
      <c r="G156" s="44">
        <f t="shared" si="81"/>
        <v>0</v>
      </c>
      <c r="H156" s="581"/>
      <c r="I156" s="543">
        <f t="shared" si="82"/>
        <v>0</v>
      </c>
      <c r="J156" s="580"/>
      <c r="K156" s="44">
        <f>ROUND(($C156*$D156)*K$150,0)</f>
        <v>0</v>
      </c>
      <c r="L156" s="570"/>
      <c r="M156" s="44">
        <f t="shared" si="83"/>
        <v>0</v>
      </c>
      <c r="N156" s="183"/>
      <c r="O156" s="44">
        <f t="shared" si="83"/>
        <v>0</v>
      </c>
      <c r="P156" s="183"/>
      <c r="Q156" s="44">
        <f t="shared" si="83"/>
        <v>0</v>
      </c>
      <c r="R156" s="183"/>
      <c r="S156" s="44">
        <f t="shared" si="83"/>
        <v>0</v>
      </c>
      <c r="T156" s="183"/>
      <c r="U156" s="44">
        <f t="shared" si="83"/>
        <v>0</v>
      </c>
      <c r="V156" s="183"/>
      <c r="W156" s="44">
        <f t="shared" si="83"/>
        <v>0</v>
      </c>
      <c r="X156" s="183"/>
      <c r="Y156" s="44">
        <f t="shared" si="83"/>
        <v>0</v>
      </c>
      <c r="Z156" s="183"/>
      <c r="AA156" s="44">
        <f t="shared" si="83"/>
        <v>0</v>
      </c>
      <c r="AB156" s="183"/>
      <c r="AC156" s="501">
        <f t="shared" si="84"/>
        <v>0</v>
      </c>
      <c r="AD156" s="526"/>
      <c r="AE156" s="526"/>
    </row>
    <row r="157" spans="1:34" x14ac:dyDescent="0.2">
      <c r="A157" s="66">
        <v>7</v>
      </c>
      <c r="B157" s="499"/>
      <c r="C157" s="115"/>
      <c r="D157" s="116"/>
      <c r="E157" s="43"/>
      <c r="F157" s="43"/>
      <c r="G157" s="44">
        <f t="shared" si="81"/>
        <v>0</v>
      </c>
      <c r="H157" s="581"/>
      <c r="I157" s="543">
        <f>ROUND(($C157*$D157)*I$150,0)</f>
        <v>0</v>
      </c>
      <c r="J157" s="543"/>
      <c r="K157" s="44">
        <f>ROUND(($C157*$D157)*K$150,0)</f>
        <v>0</v>
      </c>
      <c r="L157" s="570"/>
      <c r="M157" s="44">
        <f t="shared" si="83"/>
        <v>0</v>
      </c>
      <c r="N157" s="508" t="s">
        <v>55</v>
      </c>
      <c r="O157" s="44">
        <f t="shared" si="83"/>
        <v>0</v>
      </c>
      <c r="P157" s="508"/>
      <c r="Q157" s="44">
        <f t="shared" si="83"/>
        <v>0</v>
      </c>
      <c r="R157" s="508"/>
      <c r="S157" s="44">
        <f t="shared" si="83"/>
        <v>0</v>
      </c>
      <c r="T157" s="508" t="s">
        <v>55</v>
      </c>
      <c r="U157" s="44">
        <f t="shared" si="83"/>
        <v>0</v>
      </c>
      <c r="V157" s="183"/>
      <c r="W157" s="44">
        <f t="shared" si="83"/>
        <v>0</v>
      </c>
      <c r="X157" s="183"/>
      <c r="Y157" s="44">
        <f t="shared" si="83"/>
        <v>0</v>
      </c>
      <c r="Z157" s="183"/>
      <c r="AA157" s="44">
        <f t="shared" si="83"/>
        <v>0</v>
      </c>
      <c r="AB157" s="508"/>
      <c r="AC157" s="501">
        <f t="shared" si="84"/>
        <v>0</v>
      </c>
    </row>
    <row r="158" spans="1:34" s="498" customFormat="1" x14ac:dyDescent="0.2">
      <c r="A158" s="66">
        <v>8</v>
      </c>
      <c r="B158" s="499"/>
      <c r="C158" s="115"/>
      <c r="D158" s="116"/>
      <c r="E158" s="43"/>
      <c r="F158" s="43"/>
      <c r="G158" s="44">
        <f>ROUND(($C158*$D158)*$G$150,0)</f>
        <v>0</v>
      </c>
      <c r="H158" s="44"/>
      <c r="I158" s="543">
        <f>ROUND(($C158*$D158)*I$150,0)</f>
        <v>0</v>
      </c>
      <c r="J158" s="543"/>
      <c r="K158" s="44">
        <f>ROUND(($C158*$D158)*K$150,0)</f>
        <v>0</v>
      </c>
      <c r="L158" s="570"/>
      <c r="M158" s="44">
        <f t="shared" si="83"/>
        <v>0</v>
      </c>
      <c r="N158" s="183"/>
      <c r="O158" s="44">
        <f t="shared" si="83"/>
        <v>0</v>
      </c>
      <c r="P158" s="183"/>
      <c r="Q158" s="44">
        <f t="shared" si="83"/>
        <v>0</v>
      </c>
      <c r="R158" s="183"/>
      <c r="S158" s="44">
        <f t="shared" si="83"/>
        <v>0</v>
      </c>
      <c r="T158" s="183"/>
      <c r="U158" s="44">
        <f t="shared" si="83"/>
        <v>0</v>
      </c>
      <c r="V158" s="183"/>
      <c r="W158" s="44">
        <f t="shared" si="83"/>
        <v>0</v>
      </c>
      <c r="X158" s="183"/>
      <c r="Y158" s="44">
        <f t="shared" si="83"/>
        <v>0</v>
      </c>
      <c r="Z158" s="183"/>
      <c r="AA158" s="44">
        <f t="shared" si="83"/>
        <v>0</v>
      </c>
      <c r="AB158" s="183"/>
      <c r="AC158" s="501">
        <f t="shared" si="84"/>
        <v>0</v>
      </c>
      <c r="AD158" s="526"/>
      <c r="AE158" s="526"/>
    </row>
    <row r="159" spans="1:34" s="498" customFormat="1" x14ac:dyDescent="0.2">
      <c r="A159" s="66">
        <v>9</v>
      </c>
      <c r="B159" s="499"/>
      <c r="C159" s="116"/>
      <c r="D159" s="116"/>
      <c r="E159" s="116"/>
      <c r="F159" s="115"/>
      <c r="G159" s="44">
        <f>ROUND(($C159*$D159)*$G$150,0)</f>
        <v>0</v>
      </c>
      <c r="H159" s="581"/>
      <c r="I159" s="543">
        <f>ROUND(($C159*$D159)*I$150,0)</f>
        <v>0</v>
      </c>
      <c r="J159" s="580"/>
      <c r="K159" s="44">
        <f>ROUND(($C159*$D159)*K$150,0)</f>
        <v>0</v>
      </c>
      <c r="L159" s="579"/>
      <c r="M159" s="44">
        <f t="shared" si="83"/>
        <v>0</v>
      </c>
      <c r="N159" s="590"/>
      <c r="O159" s="44">
        <f t="shared" si="83"/>
        <v>0</v>
      </c>
      <c r="P159" s="590"/>
      <c r="Q159" s="44">
        <f t="shared" si="83"/>
        <v>0</v>
      </c>
      <c r="R159" s="590"/>
      <c r="S159" s="44">
        <f t="shared" si="83"/>
        <v>0</v>
      </c>
      <c r="T159" s="183"/>
      <c r="U159" s="44">
        <f t="shared" si="83"/>
        <v>0</v>
      </c>
      <c r="V159" s="183"/>
      <c r="W159" s="44">
        <f t="shared" si="83"/>
        <v>0</v>
      </c>
      <c r="X159" s="183"/>
      <c r="Y159" s="44">
        <f t="shared" si="83"/>
        <v>0</v>
      </c>
      <c r="Z159" s="183"/>
      <c r="AA159" s="44">
        <f t="shared" si="83"/>
        <v>0</v>
      </c>
      <c r="AB159" s="183"/>
      <c r="AC159" s="501">
        <f t="shared" si="84"/>
        <v>0</v>
      </c>
      <c r="AD159" s="526"/>
      <c r="AE159" s="526"/>
      <c r="AH159" s="500" t="s">
        <v>55</v>
      </c>
    </row>
    <row r="160" spans="1:34" x14ac:dyDescent="0.2">
      <c r="A160" s="98" t="s">
        <v>78</v>
      </c>
      <c r="B160" s="14"/>
      <c r="C160" s="43">
        <f>SUM(C151:C159)</f>
        <v>0</v>
      </c>
      <c r="D160" s="43"/>
      <c r="E160" s="43"/>
      <c r="F160" s="43"/>
      <c r="G160" s="43">
        <f t="shared" ref="G160:AC160" si="85">SUM(G151:G159)</f>
        <v>0</v>
      </c>
      <c r="H160" s="43">
        <f t="shared" si="85"/>
        <v>0</v>
      </c>
      <c r="I160" s="43">
        <f t="shared" si="85"/>
        <v>0</v>
      </c>
      <c r="J160" s="43">
        <f t="shared" si="85"/>
        <v>0</v>
      </c>
      <c r="K160" s="43">
        <f t="shared" si="85"/>
        <v>0</v>
      </c>
      <c r="L160" s="43">
        <f t="shared" si="85"/>
        <v>0</v>
      </c>
      <c r="M160" s="43">
        <f t="shared" si="85"/>
        <v>0</v>
      </c>
      <c r="N160" s="43">
        <f t="shared" si="85"/>
        <v>0</v>
      </c>
      <c r="O160" s="43">
        <f t="shared" si="85"/>
        <v>0</v>
      </c>
      <c r="P160" s="43">
        <f t="shared" si="85"/>
        <v>0</v>
      </c>
      <c r="Q160" s="43">
        <f t="shared" si="85"/>
        <v>0</v>
      </c>
      <c r="R160" s="43">
        <f t="shared" si="85"/>
        <v>0</v>
      </c>
      <c r="S160" s="43">
        <f t="shared" si="85"/>
        <v>0</v>
      </c>
      <c r="T160" s="43">
        <f t="shared" si="85"/>
        <v>0</v>
      </c>
      <c r="U160" s="43">
        <f t="shared" si="85"/>
        <v>0</v>
      </c>
      <c r="V160" s="43">
        <f t="shared" si="85"/>
        <v>0</v>
      </c>
      <c r="W160" s="43">
        <f t="shared" si="85"/>
        <v>0</v>
      </c>
      <c r="X160" s="43">
        <f t="shared" si="85"/>
        <v>0</v>
      </c>
      <c r="Y160" s="43">
        <f t="shared" si="85"/>
        <v>0</v>
      </c>
      <c r="Z160" s="43">
        <f t="shared" si="85"/>
        <v>0</v>
      </c>
      <c r="AA160" s="43">
        <f t="shared" si="85"/>
        <v>0</v>
      </c>
      <c r="AB160" s="43">
        <f t="shared" si="85"/>
        <v>0</v>
      </c>
      <c r="AC160" s="43">
        <f t="shared" si="85"/>
        <v>0</v>
      </c>
    </row>
    <row r="161" spans="1:34" ht="13.9" customHeight="1" x14ac:dyDescent="0.2">
      <c r="A161" s="71"/>
      <c r="B161" s="13"/>
      <c r="C161" s="52"/>
      <c r="D161" s="52"/>
      <c r="E161" s="52"/>
      <c r="F161" s="52"/>
      <c r="G161" s="13"/>
      <c r="H161" s="13"/>
      <c r="I161" s="551"/>
      <c r="J161" s="551"/>
      <c r="K161" s="13"/>
      <c r="L161" s="551"/>
      <c r="M161" s="13"/>
      <c r="N161" s="13"/>
      <c r="O161" s="13"/>
      <c r="P161" s="13"/>
      <c r="Q161" s="13"/>
      <c r="R161" s="13"/>
      <c r="S161" s="13"/>
      <c r="T161" s="13"/>
      <c r="U161" s="13"/>
      <c r="V161" s="13"/>
      <c r="W161" s="13"/>
      <c r="X161" s="13"/>
      <c r="Y161" s="13"/>
      <c r="Z161" s="13"/>
      <c r="AA161" s="13"/>
      <c r="AB161" s="13"/>
      <c r="AC161" s="72"/>
    </row>
    <row r="162" spans="1:34" ht="29.45" customHeight="1" x14ac:dyDescent="0.35">
      <c r="A162" s="62" t="s">
        <v>223</v>
      </c>
      <c r="B162" s="11"/>
      <c r="C162" s="49" t="s">
        <v>31</v>
      </c>
      <c r="D162" s="49" t="s">
        <v>34</v>
      </c>
      <c r="E162" s="49" t="s">
        <v>12</v>
      </c>
      <c r="F162" s="482" t="s">
        <v>228</v>
      </c>
      <c r="G162" s="162" t="str">
        <f>+$G$18</f>
        <v>Current / Original</v>
      </c>
      <c r="H162" s="8" t="str">
        <f>+$H$18</f>
        <v xml:space="preserve">   WIOA Youth In School</v>
      </c>
      <c r="I162" s="540" t="str">
        <f>+$I$18</f>
        <v>Current / Original</v>
      </c>
      <c r="J162" s="212" t="str">
        <f>+$J$18</f>
        <v xml:space="preserve">  WIOA Youth Out of School</v>
      </c>
      <c r="K162" s="185" t="str">
        <f>+$K$18</f>
        <v>Current / Original</v>
      </c>
      <c r="L162" s="214" t="str">
        <f>+$L$18</f>
        <v xml:space="preserve">  JAG IN SCHOOL</v>
      </c>
      <c r="M162" s="194" t="str">
        <f>+$M$18</f>
        <v>Current / Original</v>
      </c>
      <c r="N162" s="187" t="str">
        <f>+$N$18</f>
        <v xml:space="preserve"> JAG OUT OF SCHOOL</v>
      </c>
      <c r="O162" s="606" t="str">
        <f>+$O$18</f>
        <v>Current / Original</v>
      </c>
      <c r="P162" s="187" t="str">
        <f>+$P$18</f>
        <v xml:space="preserve"> KINEXUS In School</v>
      </c>
      <c r="Q162" s="606" t="str">
        <f>+$Q$18</f>
        <v>Current / Original</v>
      </c>
      <c r="R162" s="187" t="str">
        <f>+$R$18</f>
        <v xml:space="preserve"> KINEXUS Out of School</v>
      </c>
      <c r="S162" s="515" t="str">
        <f>+$M$18</f>
        <v>Current / Original</v>
      </c>
      <c r="T162" s="187" t="str">
        <f>+$T$18</f>
        <v xml:space="preserve">  HI - C YOUTH</v>
      </c>
      <c r="U162" s="625" t="str">
        <f>+$U$18</f>
        <v>Current / Original</v>
      </c>
      <c r="V162" s="214" t="str">
        <f>+$V$18</f>
        <v xml:space="preserve"> FY19 Foster Care</v>
      </c>
      <c r="W162" s="665" t="str">
        <f>+$W$18</f>
        <v>Current / Original</v>
      </c>
      <c r="X162" s="655" t="str">
        <f>+$X$18</f>
        <v xml:space="preserve">  FY18 Foster Care</v>
      </c>
      <c r="Y162" s="731" t="str">
        <f>+$Y$18</f>
        <v>Current / Original</v>
      </c>
      <c r="Z162" s="655" t="str">
        <f>+$Z$18</f>
        <v xml:space="preserve"> JMG In School</v>
      </c>
      <c r="AA162" s="684" t="str">
        <f>+$AA$18</f>
        <v>Current / Original</v>
      </c>
      <c r="AB162" s="187" t="str">
        <f>+$AB$18</f>
        <v xml:space="preserve">  JMG OUT OF SCHOOL</v>
      </c>
      <c r="AC162" s="63"/>
    </row>
    <row r="163" spans="1:34" ht="24" customHeight="1" x14ac:dyDescent="0.2">
      <c r="A163" s="70"/>
      <c r="B163" s="12"/>
      <c r="C163" s="46" t="s">
        <v>32</v>
      </c>
      <c r="D163" s="46" t="s">
        <v>35</v>
      </c>
      <c r="E163" s="46" t="s">
        <v>13</v>
      </c>
      <c r="F163" s="47" t="s">
        <v>36</v>
      </c>
      <c r="G163" s="210" t="str">
        <f>+$G$19</f>
        <v xml:space="preserve">   WIOA Youth In School</v>
      </c>
      <c r="H163" s="9" t="str">
        <f>+$H$19</f>
        <v>Change</v>
      </c>
      <c r="I163" s="211" t="str">
        <f>+$I$19</f>
        <v xml:space="preserve">  WIOA Youth Out of School</v>
      </c>
      <c r="J163" s="539" t="str">
        <f>+$J$19</f>
        <v>Change</v>
      </c>
      <c r="K163" s="186" t="str">
        <f>+$K$19</f>
        <v xml:space="preserve">  JAG IN SCHOOL</v>
      </c>
      <c r="L163" s="568" t="str">
        <f>+$L$19</f>
        <v>Change</v>
      </c>
      <c r="M163" s="195" t="str">
        <f>+$M$19</f>
        <v xml:space="preserve"> JAG OUT OF SCHOOL</v>
      </c>
      <c r="N163" s="188" t="str">
        <f>+$N$19</f>
        <v>Change</v>
      </c>
      <c r="O163" s="607" t="str">
        <f>+$O$19</f>
        <v xml:space="preserve"> KINEXUS In School</v>
      </c>
      <c r="P163" s="188" t="str">
        <f>+$P$19</f>
        <v>Change</v>
      </c>
      <c r="Q163" s="607" t="str">
        <f>$Q$19</f>
        <v xml:space="preserve"> KINEXUS Out of School</v>
      </c>
      <c r="R163" s="188" t="str">
        <f>+$R$19</f>
        <v>Change</v>
      </c>
      <c r="S163" s="517" t="str">
        <f>+$S$19</f>
        <v xml:space="preserve">  HI - C YOUTH</v>
      </c>
      <c r="T163" s="188" t="str">
        <f>+$N$19</f>
        <v>Change</v>
      </c>
      <c r="U163" s="624" t="str">
        <f>+$U$19</f>
        <v xml:space="preserve"> FY19 Foster Care</v>
      </c>
      <c r="V163" s="188" t="str">
        <f>+$N$19</f>
        <v>Change</v>
      </c>
      <c r="W163" s="666" t="str">
        <f>+$W$19</f>
        <v xml:space="preserve">  FY18 Foster Care</v>
      </c>
      <c r="X163" s="656" t="str">
        <f>+$X$19</f>
        <v>Change</v>
      </c>
      <c r="Y163" s="732" t="str">
        <f>+$Y$19</f>
        <v xml:space="preserve"> JMG In School</v>
      </c>
      <c r="Z163" s="656" t="str">
        <f>+$Z$19</f>
        <v>Change</v>
      </c>
      <c r="AA163" s="685" t="str">
        <f>+$AA$19</f>
        <v xml:space="preserve">  JMG OUT OF SCHOOL</v>
      </c>
      <c r="AB163" s="188" t="str">
        <f>+$AB$19</f>
        <v>Change</v>
      </c>
      <c r="AC163" s="65" t="s">
        <v>56</v>
      </c>
    </row>
    <row r="164" spans="1:34" x14ac:dyDescent="0.2">
      <c r="A164" s="120" t="s">
        <v>85</v>
      </c>
      <c r="B164" s="106"/>
      <c r="C164" s="46"/>
      <c r="D164" s="46"/>
      <c r="E164" s="46"/>
      <c r="F164" s="47"/>
      <c r="G164" s="113"/>
      <c r="H164" s="107"/>
      <c r="I164" s="564"/>
      <c r="J164" s="542"/>
      <c r="K164" s="113"/>
      <c r="L164" s="569"/>
      <c r="M164" s="113"/>
      <c r="N164" s="182"/>
      <c r="O164" s="113"/>
      <c r="P164" s="182"/>
      <c r="Q164" s="113"/>
      <c r="R164" s="182"/>
      <c r="S164" s="113"/>
      <c r="T164" s="182"/>
      <c r="U164" s="113"/>
      <c r="V164" s="653"/>
      <c r="W164" s="653"/>
      <c r="X164" s="653"/>
      <c r="Y164" s="653"/>
      <c r="Z164" s="653"/>
      <c r="AA164" s="653"/>
      <c r="AB164" s="182"/>
      <c r="AC164" s="65"/>
    </row>
    <row r="165" spans="1:34" ht="15.75" x14ac:dyDescent="0.25">
      <c r="A165" s="759" t="s">
        <v>248</v>
      </c>
      <c r="B165" s="760"/>
      <c r="C165" s="630"/>
      <c r="D165" s="630"/>
      <c r="E165" s="630"/>
      <c r="F165" s="631"/>
      <c r="G165" s="472"/>
      <c r="H165" s="472"/>
      <c r="I165" s="628"/>
      <c r="J165" s="628"/>
      <c r="K165" s="472"/>
      <c r="L165" s="629"/>
      <c r="M165" s="472"/>
      <c r="N165" s="626"/>
      <c r="O165" s="626"/>
      <c r="P165" s="626"/>
      <c r="Q165" s="626"/>
      <c r="R165" s="626"/>
      <c r="S165" s="472"/>
      <c r="T165" s="626"/>
      <c r="U165" s="626"/>
      <c r="V165" s="626"/>
      <c r="W165" s="626"/>
      <c r="X165" s="626"/>
      <c r="Y165" s="626"/>
      <c r="Z165" s="626"/>
      <c r="AA165" s="626"/>
      <c r="AB165" s="626"/>
      <c r="AC165" s="627"/>
      <c r="AH165" s="16" t="s">
        <v>55</v>
      </c>
    </row>
    <row r="166" spans="1:34" s="498" customFormat="1" x14ac:dyDescent="0.2">
      <c r="A166" s="66">
        <v>1</v>
      </c>
      <c r="B166" s="499"/>
      <c r="C166" s="116"/>
      <c r="D166" s="116"/>
      <c r="E166" s="116"/>
      <c r="F166" s="115"/>
      <c r="G166" s="44">
        <f t="shared" ref="G166:G173" si="86">ROUND(($C166*$D166*$E166*$F166)*$G$164,0)</f>
        <v>0</v>
      </c>
      <c r="H166" s="581"/>
      <c r="I166" s="543">
        <f t="shared" ref="I166:I173" si="87">ROUND(($C166*$D166*$E166*$F166)*$I$164,0)</f>
        <v>0</v>
      </c>
      <c r="J166" s="580"/>
      <c r="K166" s="44">
        <f t="shared" ref="K166:K173" si="88">ROUND(($C166*$D166*$E166*$F166)*$K$164,0)</f>
        <v>0</v>
      </c>
      <c r="L166" s="570"/>
      <c r="M166" s="581">
        <f t="shared" ref="M166:M173" si="89">ROUND(($C166*$D166*$E166*$F166)*$M$164,0)</f>
        <v>0</v>
      </c>
      <c r="N166" s="183"/>
      <c r="O166" s="581">
        <f>ROUND(($C166*$D166*$E166*$F166)*O$164,0)</f>
        <v>0</v>
      </c>
      <c r="P166" s="183"/>
      <c r="Q166" s="581">
        <f>ROUND(($C166*$D166*$E166*$F166)*Q$164,0)</f>
        <v>0</v>
      </c>
      <c r="R166" s="183"/>
      <c r="S166" s="581">
        <f>ROUND(($C166*$D166*$E166*$F166)*$S$164,0)</f>
        <v>0</v>
      </c>
      <c r="T166" s="183"/>
      <c r="U166" s="581">
        <f>ROUND(($C166*$D166*$E166*$F166)*U$164,0)</f>
        <v>0</v>
      </c>
      <c r="V166" s="590"/>
      <c r="W166" s="581">
        <f>ROUND(($C166*$D166*$E166*$F166)*W$164,0)</f>
        <v>0</v>
      </c>
      <c r="X166" s="590"/>
      <c r="Y166" s="581">
        <f>ROUND(($C166*$D166*$E166*$F166)*Y$164,0)</f>
        <v>0</v>
      </c>
      <c r="Z166" s="590"/>
      <c r="AA166" s="581">
        <f>ROUND(($C166*$D166*$E166*$F166)*AA$164,0)</f>
        <v>0</v>
      </c>
      <c r="AB166" s="183"/>
      <c r="AC166" s="501">
        <f t="shared" ref="AC166:AC173" si="90">SUM(G166:AB166)</f>
        <v>0</v>
      </c>
      <c r="AD166" s="526"/>
      <c r="AE166" s="526"/>
      <c r="AH166" s="500" t="s">
        <v>55</v>
      </c>
    </row>
    <row r="167" spans="1:34" s="498" customFormat="1" x14ac:dyDescent="0.2">
      <c r="A167" s="66">
        <v>2</v>
      </c>
      <c r="B167" s="499"/>
      <c r="C167" s="116"/>
      <c r="D167" s="116"/>
      <c r="E167" s="116"/>
      <c r="F167" s="115"/>
      <c r="G167" s="44">
        <f t="shared" si="86"/>
        <v>0</v>
      </c>
      <c r="H167" s="581"/>
      <c r="I167" s="543">
        <f t="shared" si="87"/>
        <v>0</v>
      </c>
      <c r="J167" s="580"/>
      <c r="K167" s="44">
        <f t="shared" si="88"/>
        <v>0</v>
      </c>
      <c r="L167" s="579"/>
      <c r="M167" s="581">
        <f t="shared" si="89"/>
        <v>0</v>
      </c>
      <c r="N167" s="183"/>
      <c r="O167" s="581">
        <f t="shared" ref="O167:Q173" si="91">ROUND(($C167*$D167*$E167*$F167)*O$164,0)</f>
        <v>0</v>
      </c>
      <c r="P167" s="590"/>
      <c r="Q167" s="581">
        <f t="shared" si="91"/>
        <v>0</v>
      </c>
      <c r="R167" s="590"/>
      <c r="S167" s="581">
        <f t="shared" ref="S167:S173" si="92">ROUND(($C167*$D167*$E167*$F167)*$S$164,0)</f>
        <v>0</v>
      </c>
      <c r="T167" s="183"/>
      <c r="U167" s="581">
        <f t="shared" ref="U167:U173" si="93">ROUND(($C167*$D167*$E167*$F167)*$U$164,0)</f>
        <v>0</v>
      </c>
      <c r="V167" s="590"/>
      <c r="W167" s="581">
        <f t="shared" ref="W167:W173" si="94">ROUND(($C167*$D167*$E167*$F167)*W$164,0)</f>
        <v>0</v>
      </c>
      <c r="X167" s="590"/>
      <c r="Y167" s="581">
        <f t="shared" ref="Y167:Y173" si="95">ROUND(($C167*$D167*$E167*$F167)*Y$164,0)</f>
        <v>0</v>
      </c>
      <c r="Z167" s="590"/>
      <c r="AA167" s="581">
        <f t="shared" ref="AA167:AA173" si="96">ROUND(($C167*$D167*$E167*$F167)*AA$164,0)</f>
        <v>0</v>
      </c>
      <c r="AB167" s="183"/>
      <c r="AC167" s="501">
        <f t="shared" si="90"/>
        <v>0</v>
      </c>
      <c r="AD167" s="526"/>
      <c r="AE167" s="526"/>
      <c r="AH167" s="500" t="s">
        <v>55</v>
      </c>
    </row>
    <row r="168" spans="1:34" s="498" customFormat="1" x14ac:dyDescent="0.2">
      <c r="A168" s="66">
        <v>3</v>
      </c>
      <c r="B168" s="499"/>
      <c r="C168" s="116"/>
      <c r="D168" s="116"/>
      <c r="E168" s="116"/>
      <c r="F168" s="115"/>
      <c r="G168" s="44">
        <f t="shared" si="86"/>
        <v>0</v>
      </c>
      <c r="H168" s="581"/>
      <c r="I168" s="543">
        <f t="shared" si="87"/>
        <v>0</v>
      </c>
      <c r="J168" s="580"/>
      <c r="K168" s="44">
        <f t="shared" si="88"/>
        <v>0</v>
      </c>
      <c r="L168" s="579"/>
      <c r="M168" s="581">
        <f t="shared" si="89"/>
        <v>0</v>
      </c>
      <c r="N168" s="183"/>
      <c r="O168" s="581">
        <f t="shared" si="91"/>
        <v>0</v>
      </c>
      <c r="P168" s="590"/>
      <c r="Q168" s="581">
        <f t="shared" si="91"/>
        <v>0</v>
      </c>
      <c r="R168" s="590"/>
      <c r="S168" s="581">
        <f t="shared" si="92"/>
        <v>0</v>
      </c>
      <c r="T168" s="183"/>
      <c r="U168" s="581">
        <f t="shared" si="93"/>
        <v>0</v>
      </c>
      <c r="V168" s="590"/>
      <c r="W168" s="581">
        <f t="shared" si="94"/>
        <v>0</v>
      </c>
      <c r="X168" s="590"/>
      <c r="Y168" s="581">
        <f t="shared" si="95"/>
        <v>0</v>
      </c>
      <c r="Z168" s="590"/>
      <c r="AA168" s="581">
        <f t="shared" si="96"/>
        <v>0</v>
      </c>
      <c r="AB168" s="183"/>
      <c r="AC168" s="501">
        <f t="shared" si="90"/>
        <v>0</v>
      </c>
      <c r="AD168" s="526"/>
      <c r="AE168" s="526"/>
      <c r="AH168" s="500"/>
    </row>
    <row r="169" spans="1:34" s="498" customFormat="1" x14ac:dyDescent="0.2">
      <c r="A169" s="66">
        <v>4</v>
      </c>
      <c r="B169" s="616"/>
      <c r="C169" s="116"/>
      <c r="D169" s="116"/>
      <c r="E169" s="116"/>
      <c r="F169" s="115"/>
      <c r="G169" s="44">
        <f t="shared" si="86"/>
        <v>0</v>
      </c>
      <c r="H169" s="581"/>
      <c r="I169" s="543">
        <f t="shared" si="87"/>
        <v>0</v>
      </c>
      <c r="J169" s="580"/>
      <c r="K169" s="44">
        <f t="shared" si="88"/>
        <v>0</v>
      </c>
      <c r="L169" s="579"/>
      <c r="M169" s="581">
        <f t="shared" si="89"/>
        <v>0</v>
      </c>
      <c r="N169" s="183"/>
      <c r="O169" s="581">
        <f t="shared" si="91"/>
        <v>0</v>
      </c>
      <c r="P169" s="590"/>
      <c r="Q169" s="581">
        <f t="shared" si="91"/>
        <v>0</v>
      </c>
      <c r="R169" s="590"/>
      <c r="S169" s="581">
        <f t="shared" si="92"/>
        <v>0</v>
      </c>
      <c r="T169" s="183"/>
      <c r="U169" s="581">
        <f t="shared" si="93"/>
        <v>0</v>
      </c>
      <c r="V169" s="590"/>
      <c r="W169" s="581">
        <f t="shared" si="94"/>
        <v>0</v>
      </c>
      <c r="X169" s="590"/>
      <c r="Y169" s="581">
        <f t="shared" si="95"/>
        <v>0</v>
      </c>
      <c r="Z169" s="590"/>
      <c r="AA169" s="581">
        <f t="shared" si="96"/>
        <v>0</v>
      </c>
      <c r="AB169" s="183"/>
      <c r="AC169" s="501">
        <f t="shared" si="90"/>
        <v>0</v>
      </c>
      <c r="AD169" s="526"/>
      <c r="AE169" s="526"/>
      <c r="AH169" s="500"/>
    </row>
    <row r="170" spans="1:34" s="498" customFormat="1" x14ac:dyDescent="0.2">
      <c r="A170" s="66">
        <v>5</v>
      </c>
      <c r="B170" s="616"/>
      <c r="C170" s="116"/>
      <c r="D170" s="116"/>
      <c r="E170" s="116"/>
      <c r="F170" s="115"/>
      <c r="G170" s="44">
        <f t="shared" si="86"/>
        <v>0</v>
      </c>
      <c r="H170" s="581"/>
      <c r="I170" s="543">
        <f t="shared" si="87"/>
        <v>0</v>
      </c>
      <c r="J170" s="580"/>
      <c r="K170" s="44">
        <f t="shared" si="88"/>
        <v>0</v>
      </c>
      <c r="L170" s="579"/>
      <c r="M170" s="581">
        <f t="shared" si="89"/>
        <v>0</v>
      </c>
      <c r="N170" s="183"/>
      <c r="O170" s="581">
        <f t="shared" si="91"/>
        <v>0</v>
      </c>
      <c r="P170" s="590"/>
      <c r="Q170" s="581">
        <f t="shared" si="91"/>
        <v>0</v>
      </c>
      <c r="R170" s="590"/>
      <c r="S170" s="581">
        <f t="shared" si="92"/>
        <v>0</v>
      </c>
      <c r="T170" s="183"/>
      <c r="U170" s="581">
        <f t="shared" si="93"/>
        <v>0</v>
      </c>
      <c r="V170" s="590"/>
      <c r="W170" s="581">
        <f t="shared" si="94"/>
        <v>0</v>
      </c>
      <c r="X170" s="590"/>
      <c r="Y170" s="581">
        <f t="shared" si="95"/>
        <v>0</v>
      </c>
      <c r="Z170" s="590"/>
      <c r="AA170" s="581">
        <f t="shared" si="96"/>
        <v>0</v>
      </c>
      <c r="AB170" s="183"/>
      <c r="AC170" s="501">
        <f t="shared" si="90"/>
        <v>0</v>
      </c>
      <c r="AD170" s="526"/>
      <c r="AE170" s="526"/>
      <c r="AH170" s="500"/>
    </row>
    <row r="171" spans="1:34" s="498" customFormat="1" x14ac:dyDescent="0.2">
      <c r="A171" s="66">
        <v>6</v>
      </c>
      <c r="B171" s="499"/>
      <c r="C171" s="116"/>
      <c r="D171" s="116"/>
      <c r="E171" s="116"/>
      <c r="F171" s="115"/>
      <c r="G171" s="44">
        <f t="shared" si="86"/>
        <v>0</v>
      </c>
      <c r="H171" s="581"/>
      <c r="I171" s="543">
        <f t="shared" si="87"/>
        <v>0</v>
      </c>
      <c r="J171" s="580"/>
      <c r="K171" s="44">
        <f t="shared" si="88"/>
        <v>0</v>
      </c>
      <c r="L171" s="579"/>
      <c r="M171" s="581">
        <f t="shared" si="89"/>
        <v>0</v>
      </c>
      <c r="N171" s="183"/>
      <c r="O171" s="581">
        <f t="shared" si="91"/>
        <v>0</v>
      </c>
      <c r="P171" s="590"/>
      <c r="Q171" s="581">
        <f t="shared" si="91"/>
        <v>0</v>
      </c>
      <c r="R171" s="590"/>
      <c r="S171" s="581">
        <f t="shared" si="92"/>
        <v>0</v>
      </c>
      <c r="T171" s="183"/>
      <c r="U171" s="581">
        <f t="shared" si="93"/>
        <v>0</v>
      </c>
      <c r="V171" s="590"/>
      <c r="W171" s="581">
        <f t="shared" si="94"/>
        <v>0</v>
      </c>
      <c r="X171" s="590"/>
      <c r="Y171" s="581">
        <f t="shared" si="95"/>
        <v>0</v>
      </c>
      <c r="Z171" s="590"/>
      <c r="AA171" s="581">
        <f t="shared" si="96"/>
        <v>0</v>
      </c>
      <c r="AB171" s="183"/>
      <c r="AC171" s="501">
        <f t="shared" si="90"/>
        <v>0</v>
      </c>
      <c r="AD171" s="526"/>
      <c r="AE171" s="526"/>
      <c r="AH171" s="500"/>
    </row>
    <row r="172" spans="1:34" s="498" customFormat="1" x14ac:dyDescent="0.2">
      <c r="A172" s="648">
        <v>7</v>
      </c>
      <c r="B172" s="649"/>
      <c r="C172" s="116"/>
      <c r="D172" s="116"/>
      <c r="E172" s="116"/>
      <c r="F172" s="115"/>
      <c r="G172" s="44">
        <f t="shared" si="86"/>
        <v>0</v>
      </c>
      <c r="H172" s="581"/>
      <c r="I172" s="543">
        <f t="shared" si="87"/>
        <v>0</v>
      </c>
      <c r="J172" s="580"/>
      <c r="K172" s="44">
        <f t="shared" si="88"/>
        <v>0</v>
      </c>
      <c r="L172" s="579"/>
      <c r="M172" s="581">
        <f t="shared" si="89"/>
        <v>0</v>
      </c>
      <c r="N172" s="183"/>
      <c r="O172" s="581">
        <f t="shared" si="91"/>
        <v>0</v>
      </c>
      <c r="P172" s="590"/>
      <c r="Q172" s="581">
        <f t="shared" si="91"/>
        <v>0</v>
      </c>
      <c r="R172" s="590"/>
      <c r="S172" s="581">
        <f t="shared" si="92"/>
        <v>0</v>
      </c>
      <c r="T172" s="183"/>
      <c r="U172" s="581">
        <f t="shared" si="93"/>
        <v>0</v>
      </c>
      <c r="V172" s="590"/>
      <c r="W172" s="581">
        <f t="shared" si="94"/>
        <v>0</v>
      </c>
      <c r="X172" s="590"/>
      <c r="Y172" s="581">
        <f t="shared" si="95"/>
        <v>0</v>
      </c>
      <c r="Z172" s="590"/>
      <c r="AA172" s="581">
        <f t="shared" si="96"/>
        <v>0</v>
      </c>
      <c r="AB172" s="183"/>
      <c r="AC172" s="501">
        <f t="shared" si="90"/>
        <v>0</v>
      </c>
      <c r="AD172" s="526"/>
      <c r="AE172" s="526"/>
      <c r="AH172" s="500"/>
    </row>
    <row r="173" spans="1:34" s="498" customFormat="1" x14ac:dyDescent="0.2">
      <c r="A173" s="648">
        <v>8</v>
      </c>
      <c r="B173" s="649"/>
      <c r="C173" s="116"/>
      <c r="D173" s="116"/>
      <c r="E173" s="116"/>
      <c r="F173" s="115"/>
      <c r="G173" s="44">
        <f t="shared" si="86"/>
        <v>0</v>
      </c>
      <c r="H173" s="581"/>
      <c r="I173" s="543">
        <f t="shared" si="87"/>
        <v>0</v>
      </c>
      <c r="J173" s="580"/>
      <c r="K173" s="44">
        <f t="shared" si="88"/>
        <v>0</v>
      </c>
      <c r="L173" s="579"/>
      <c r="M173" s="581">
        <f t="shared" si="89"/>
        <v>0</v>
      </c>
      <c r="N173" s="183"/>
      <c r="O173" s="581">
        <f t="shared" si="91"/>
        <v>0</v>
      </c>
      <c r="P173" s="590"/>
      <c r="Q173" s="581">
        <f t="shared" si="91"/>
        <v>0</v>
      </c>
      <c r="R173" s="590"/>
      <c r="S173" s="581">
        <f t="shared" si="92"/>
        <v>0</v>
      </c>
      <c r="T173" s="183"/>
      <c r="U173" s="581">
        <f t="shared" si="93"/>
        <v>0</v>
      </c>
      <c r="V173" s="590"/>
      <c r="W173" s="581">
        <f t="shared" si="94"/>
        <v>0</v>
      </c>
      <c r="X173" s="590"/>
      <c r="Y173" s="581">
        <f t="shared" si="95"/>
        <v>0</v>
      </c>
      <c r="Z173" s="590"/>
      <c r="AA173" s="581">
        <f t="shared" si="96"/>
        <v>0</v>
      </c>
      <c r="AB173" s="183"/>
      <c r="AC173" s="501">
        <f t="shared" si="90"/>
        <v>0</v>
      </c>
      <c r="AD173" s="526"/>
      <c r="AE173" s="526"/>
      <c r="AH173" s="500"/>
    </row>
    <row r="174" spans="1:34" s="498" customFormat="1" x14ac:dyDescent="0.2">
      <c r="A174" s="650" t="s">
        <v>249</v>
      </c>
      <c r="B174" s="651"/>
      <c r="C174" s="472"/>
      <c r="D174" s="472"/>
      <c r="E174" s="472"/>
      <c r="F174" s="632"/>
      <c r="G174" s="472"/>
      <c r="H174" s="472"/>
      <c r="I174" s="628"/>
      <c r="J174" s="628"/>
      <c r="K174" s="472"/>
      <c r="L174" s="629"/>
      <c r="M174" s="472"/>
      <c r="N174" s="626"/>
      <c r="O174" s="626"/>
      <c r="P174" s="626"/>
      <c r="Q174" s="626"/>
      <c r="R174" s="626"/>
      <c r="S174" s="472"/>
      <c r="T174" s="626"/>
      <c r="U174" s="626"/>
      <c r="V174" s="626"/>
      <c r="W174" s="626"/>
      <c r="X174" s="626"/>
      <c r="Y174" s="626"/>
      <c r="Z174" s="626"/>
      <c r="AA174" s="626"/>
      <c r="AB174" s="626"/>
      <c r="AC174" s="627"/>
      <c r="AD174" s="526"/>
      <c r="AE174" s="526"/>
      <c r="AH174" s="500"/>
    </row>
    <row r="175" spans="1:34" s="498" customFormat="1" x14ac:dyDescent="0.2">
      <c r="A175" s="617">
        <v>1</v>
      </c>
      <c r="B175" s="616" t="s">
        <v>250</v>
      </c>
      <c r="C175" s="761" t="s">
        <v>251</v>
      </c>
      <c r="D175" s="762"/>
      <c r="E175" s="762"/>
      <c r="F175" s="763"/>
      <c r="G175" s="44"/>
      <c r="H175" s="581"/>
      <c r="I175" s="543"/>
      <c r="J175" s="580"/>
      <c r="K175" s="44"/>
      <c r="L175" s="579"/>
      <c r="M175" s="581"/>
      <c r="N175" s="183"/>
      <c r="O175" s="590"/>
      <c r="P175" s="590"/>
      <c r="Q175" s="590"/>
      <c r="R175" s="590"/>
      <c r="S175" s="44"/>
      <c r="T175" s="183"/>
      <c r="U175" s="183"/>
      <c r="V175" s="183"/>
      <c r="W175" s="183"/>
      <c r="X175" s="183"/>
      <c r="Y175" s="183"/>
      <c r="Z175" s="183"/>
      <c r="AA175" s="183"/>
      <c r="AB175" s="183"/>
      <c r="AC175" s="501">
        <f>SUM(G175:AB175)</f>
        <v>0</v>
      </c>
      <c r="AD175" s="526"/>
      <c r="AE175" s="526"/>
      <c r="AH175" s="500"/>
    </row>
    <row r="176" spans="1:34" x14ac:dyDescent="0.2">
      <c r="A176" s="617">
        <v>2</v>
      </c>
      <c r="B176" s="616" t="s">
        <v>250</v>
      </c>
      <c r="C176" s="761" t="s">
        <v>251</v>
      </c>
      <c r="D176" s="762"/>
      <c r="E176" s="762"/>
      <c r="F176" s="763"/>
      <c r="G176" s="44"/>
      <c r="H176" s="581"/>
      <c r="I176" s="543"/>
      <c r="J176" s="580"/>
      <c r="K176" s="44"/>
      <c r="L176" s="579"/>
      <c r="M176" s="581"/>
      <c r="N176" s="590"/>
      <c r="O176" s="590"/>
      <c r="P176" s="590"/>
      <c r="Q176" s="590"/>
      <c r="R176" s="590"/>
      <c r="S176" s="44"/>
      <c r="T176" s="183"/>
      <c r="U176" s="183"/>
      <c r="V176" s="183"/>
      <c r="W176" s="183"/>
      <c r="X176" s="183"/>
      <c r="Y176" s="183"/>
      <c r="Z176" s="183"/>
      <c r="AA176" s="183"/>
      <c r="AB176" s="183"/>
      <c r="AC176" s="501">
        <f>SUM(G176:AB176)</f>
        <v>0</v>
      </c>
      <c r="AD176" s="535"/>
      <c r="AE176" s="536"/>
      <c r="AF176" s="25"/>
      <c r="AG176" s="25"/>
      <c r="AH176" s="26"/>
    </row>
    <row r="177" spans="1:34" s="498" customFormat="1" x14ac:dyDescent="0.2">
      <c r="A177" s="617">
        <v>3</v>
      </c>
      <c r="B177" s="616" t="s">
        <v>250</v>
      </c>
      <c r="C177" s="761" t="s">
        <v>251</v>
      </c>
      <c r="D177" s="762"/>
      <c r="E177" s="762"/>
      <c r="F177" s="763"/>
      <c r="G177" s="581"/>
      <c r="I177" s="580"/>
      <c r="K177" s="580"/>
      <c r="M177" s="581"/>
      <c r="N177" s="590"/>
      <c r="O177" s="590"/>
      <c r="P177" s="590"/>
      <c r="Q177" s="590"/>
      <c r="R177" s="590"/>
      <c r="S177" s="44"/>
      <c r="T177" s="183"/>
      <c r="U177" s="183"/>
      <c r="V177" s="183"/>
      <c r="W177" s="183"/>
      <c r="X177" s="183"/>
      <c r="Y177" s="183"/>
      <c r="Z177" s="183"/>
      <c r="AA177" s="183"/>
      <c r="AB177" s="183"/>
      <c r="AC177" s="501">
        <f>SUM(G177:AB177)</f>
        <v>0</v>
      </c>
      <c r="AD177" s="535"/>
      <c r="AE177" s="536"/>
      <c r="AF177" s="25"/>
      <c r="AG177" s="25"/>
      <c r="AH177" s="26"/>
    </row>
    <row r="178" spans="1:34" x14ac:dyDescent="0.2">
      <c r="A178" s="98" t="s">
        <v>78</v>
      </c>
      <c r="B178" s="14"/>
      <c r="C178" s="44"/>
      <c r="D178" s="44"/>
      <c r="E178" s="44"/>
      <c r="F178" s="483"/>
      <c r="G178" s="44">
        <f>SUM(G165:G177)</f>
        <v>0</v>
      </c>
      <c r="H178" s="44">
        <f t="shared" ref="H178:S178" si="97">SUM(H165:H177)</f>
        <v>0</v>
      </c>
      <c r="I178" s="44">
        <f>SUM(I165:I177)</f>
        <v>0</v>
      </c>
      <c r="J178" s="44">
        <f t="shared" si="97"/>
        <v>0</v>
      </c>
      <c r="K178" s="44">
        <f>SUM(K165:K177)</f>
        <v>0</v>
      </c>
      <c r="L178" s="44">
        <f t="shared" si="97"/>
        <v>0</v>
      </c>
      <c r="M178" s="44">
        <f>SUM(M165:M177)</f>
        <v>0</v>
      </c>
      <c r="N178" s="44">
        <f t="shared" si="97"/>
        <v>0</v>
      </c>
      <c r="O178" s="44">
        <f t="shared" si="97"/>
        <v>0</v>
      </c>
      <c r="P178" s="44">
        <f t="shared" si="97"/>
        <v>0</v>
      </c>
      <c r="Q178" s="44">
        <f t="shared" si="97"/>
        <v>0</v>
      </c>
      <c r="R178" s="44">
        <f t="shared" si="97"/>
        <v>0</v>
      </c>
      <c r="S178" s="44">
        <f t="shared" si="97"/>
        <v>0</v>
      </c>
      <c r="T178" s="44">
        <f t="shared" ref="T178:AB178" si="98">SUM(T165:T176)</f>
        <v>0</v>
      </c>
      <c r="U178" s="44">
        <f t="shared" si="98"/>
        <v>0</v>
      </c>
      <c r="V178" s="44">
        <f t="shared" si="98"/>
        <v>0</v>
      </c>
      <c r="W178" s="44">
        <f t="shared" si="98"/>
        <v>0</v>
      </c>
      <c r="X178" s="44">
        <f t="shared" si="98"/>
        <v>0</v>
      </c>
      <c r="Y178" s="44">
        <f t="shared" si="98"/>
        <v>0</v>
      </c>
      <c r="Z178" s="44">
        <f t="shared" si="98"/>
        <v>0</v>
      </c>
      <c r="AA178" s="44">
        <f t="shared" si="98"/>
        <v>0</v>
      </c>
      <c r="AB178" s="44">
        <f t="shared" si="98"/>
        <v>0</v>
      </c>
      <c r="AC178" s="690">
        <f>SUM(AC165:AC177)</f>
        <v>0</v>
      </c>
      <c r="AD178" s="537"/>
      <c r="AE178" s="530"/>
      <c r="AF178" s="20"/>
      <c r="AG178" s="20"/>
      <c r="AH178" s="20"/>
    </row>
    <row r="179" spans="1:34" x14ac:dyDescent="0.2">
      <c r="A179" s="71"/>
      <c r="B179" s="13"/>
      <c r="C179" s="52"/>
      <c r="D179" s="52"/>
      <c r="E179" s="52"/>
      <c r="F179" s="52"/>
      <c r="G179" s="13"/>
      <c r="H179" s="13"/>
      <c r="I179" s="551"/>
      <c r="J179" s="551"/>
      <c r="K179" s="13"/>
      <c r="L179" s="551"/>
      <c r="M179" s="13"/>
      <c r="N179" s="13"/>
      <c r="O179" s="13"/>
      <c r="P179" s="13"/>
      <c r="Q179" s="13"/>
      <c r="R179" s="13"/>
      <c r="S179" s="13"/>
      <c r="T179" s="13"/>
      <c r="U179" s="13"/>
      <c r="V179" s="13"/>
      <c r="W179" s="13"/>
      <c r="X179" s="13"/>
      <c r="Y179" s="13"/>
      <c r="Z179" s="13"/>
      <c r="AA179" s="13"/>
      <c r="AB179" s="13"/>
      <c r="AC179" s="72"/>
      <c r="AD179" s="537"/>
      <c r="AE179" s="530"/>
      <c r="AF179" s="20"/>
      <c r="AG179" s="20"/>
      <c r="AH179" s="20"/>
    </row>
    <row r="180" spans="1:34" ht="22.5" x14ac:dyDescent="0.2">
      <c r="A180" s="62" t="s">
        <v>224</v>
      </c>
      <c r="B180" s="11"/>
      <c r="C180" s="49" t="s">
        <v>79</v>
      </c>
      <c r="D180" s="49"/>
      <c r="E180" s="49" t="s">
        <v>58</v>
      </c>
      <c r="F180" s="49" t="s">
        <v>80</v>
      </c>
      <c r="G180" s="162" t="str">
        <f>+$G$18</f>
        <v>Current / Original</v>
      </c>
      <c r="H180" s="8" t="str">
        <f>+$H$18</f>
        <v xml:space="preserve">   WIOA Youth In School</v>
      </c>
      <c r="I180" s="540" t="str">
        <f>+$I$18</f>
        <v>Current / Original</v>
      </c>
      <c r="J180" s="212" t="str">
        <f>+$J$18</f>
        <v xml:space="preserve">  WIOA Youth Out of School</v>
      </c>
      <c r="K180" s="185" t="str">
        <f>+$K$18</f>
        <v>Current / Original</v>
      </c>
      <c r="L180" s="214" t="str">
        <f>+$L$18</f>
        <v xml:space="preserve">  JAG IN SCHOOL</v>
      </c>
      <c r="M180" s="194" t="str">
        <f>+$M$18</f>
        <v>Current / Original</v>
      </c>
      <c r="N180" s="187" t="str">
        <f>+$N$18</f>
        <v xml:space="preserve"> JAG OUT OF SCHOOL</v>
      </c>
      <c r="O180" s="606" t="str">
        <f>+$O$18</f>
        <v>Current / Original</v>
      </c>
      <c r="P180" s="187" t="str">
        <f>+$P$18</f>
        <v xml:space="preserve"> KINEXUS In School</v>
      </c>
      <c r="Q180" s="606" t="str">
        <f>+$Q$18</f>
        <v>Current / Original</v>
      </c>
      <c r="R180" s="187" t="str">
        <f>+$R$18</f>
        <v xml:space="preserve"> KINEXUS Out of School</v>
      </c>
      <c r="S180" s="515" t="str">
        <f>+$M$18</f>
        <v>Current / Original</v>
      </c>
      <c r="T180" s="187" t="str">
        <f>+$T$18</f>
        <v xml:space="preserve">  HI - C YOUTH</v>
      </c>
      <c r="U180" s="625" t="str">
        <f>+$U$18</f>
        <v>Current / Original</v>
      </c>
      <c r="V180" s="214" t="str">
        <f>+$V$18</f>
        <v xml:space="preserve"> FY19 Foster Care</v>
      </c>
      <c r="W180" s="665" t="str">
        <f>+$W$18</f>
        <v>Current / Original</v>
      </c>
      <c r="X180" s="655" t="str">
        <f>+$X$18</f>
        <v xml:space="preserve">  FY18 Foster Care</v>
      </c>
      <c r="Y180" s="731" t="str">
        <f>+$Y$18</f>
        <v>Current / Original</v>
      </c>
      <c r="Z180" s="655" t="str">
        <f>+$Z$18</f>
        <v xml:space="preserve"> JMG In School</v>
      </c>
      <c r="AA180" s="684" t="str">
        <f>+$AA$18</f>
        <v>Current / Original</v>
      </c>
      <c r="AB180" s="187" t="str">
        <f>+$AB$18</f>
        <v xml:space="preserve">  JMG OUT OF SCHOOL</v>
      </c>
      <c r="AC180" s="63"/>
    </row>
    <row r="181" spans="1:34" ht="22.5" x14ac:dyDescent="0.2">
      <c r="A181" s="70"/>
      <c r="B181" s="12"/>
      <c r="C181" s="46" t="s">
        <v>57</v>
      </c>
      <c r="D181" s="46"/>
      <c r="E181" s="46" t="s">
        <v>9</v>
      </c>
      <c r="F181" s="46" t="s">
        <v>16</v>
      </c>
      <c r="G181" s="136" t="str">
        <f>+$G$19</f>
        <v xml:space="preserve">   WIOA Youth In School</v>
      </c>
      <c r="H181" s="9" t="str">
        <f>+$H$19</f>
        <v>Change</v>
      </c>
      <c r="I181" s="211" t="str">
        <f>+$I$19</f>
        <v xml:space="preserve">  WIOA Youth Out of School</v>
      </c>
      <c r="J181" s="539" t="str">
        <f>+$J$19</f>
        <v>Change</v>
      </c>
      <c r="K181" s="186" t="str">
        <f>+$K$19</f>
        <v xml:space="preserve">  JAG IN SCHOOL</v>
      </c>
      <c r="L181" s="568" t="str">
        <f>+$L$19</f>
        <v>Change</v>
      </c>
      <c r="M181" s="195" t="str">
        <f>+$M$19</f>
        <v xml:space="preserve"> JAG OUT OF SCHOOL</v>
      </c>
      <c r="N181" s="188" t="str">
        <f>+$N$19</f>
        <v>Change</v>
      </c>
      <c r="O181" s="607" t="str">
        <f>+$O$19</f>
        <v xml:space="preserve"> KINEXUS In School</v>
      </c>
      <c r="P181" s="188" t="str">
        <f>+$P$19</f>
        <v>Change</v>
      </c>
      <c r="Q181" s="607" t="str">
        <f>$Q$19</f>
        <v xml:space="preserve"> KINEXUS Out of School</v>
      </c>
      <c r="R181" s="188" t="str">
        <f>+$R$19</f>
        <v>Change</v>
      </c>
      <c r="S181" s="517" t="str">
        <f>+$S$19</f>
        <v xml:space="preserve">  HI - C YOUTH</v>
      </c>
      <c r="T181" s="188" t="str">
        <f>+$N$19</f>
        <v>Change</v>
      </c>
      <c r="U181" s="624" t="str">
        <f>+$U$19</f>
        <v xml:space="preserve"> FY19 Foster Care</v>
      </c>
      <c r="V181" s="188" t="str">
        <f>+$N$19</f>
        <v>Change</v>
      </c>
      <c r="W181" s="666" t="str">
        <f>+$W$19</f>
        <v xml:space="preserve">  FY18 Foster Care</v>
      </c>
      <c r="X181" s="656" t="str">
        <f>+$X$19</f>
        <v>Change</v>
      </c>
      <c r="Y181" s="732" t="str">
        <f>+$Y$19</f>
        <v xml:space="preserve"> JMG In School</v>
      </c>
      <c r="Z181" s="656" t="str">
        <f>+$Z$19</f>
        <v>Change</v>
      </c>
      <c r="AA181" s="685" t="str">
        <f>+$AA$19</f>
        <v xml:space="preserve">  JMG OUT OF SCHOOL</v>
      </c>
      <c r="AB181" s="188" t="str">
        <f>+$AB$19</f>
        <v>Change</v>
      </c>
      <c r="AC181" s="65" t="s">
        <v>56</v>
      </c>
    </row>
    <row r="182" spans="1:34" x14ac:dyDescent="0.2">
      <c r="A182" s="120" t="s">
        <v>85</v>
      </c>
      <c r="B182" s="106"/>
      <c r="C182" s="46"/>
      <c r="D182" s="46"/>
      <c r="E182" s="46"/>
      <c r="F182" s="47"/>
      <c r="G182" s="113"/>
      <c r="H182" s="107"/>
      <c r="I182" s="564"/>
      <c r="J182" s="542"/>
      <c r="K182" s="113"/>
      <c r="L182" s="569"/>
      <c r="M182" s="113"/>
      <c r="N182" s="182"/>
      <c r="O182" s="113"/>
      <c r="P182" s="182"/>
      <c r="Q182" s="113"/>
      <c r="R182" s="113"/>
      <c r="S182" s="113"/>
      <c r="T182" s="182"/>
      <c r="U182" s="113"/>
      <c r="V182" s="653"/>
      <c r="W182" s="653"/>
      <c r="X182" s="653"/>
      <c r="Y182" s="653"/>
      <c r="Z182" s="653"/>
      <c r="AA182" s="653"/>
      <c r="AB182" s="182"/>
      <c r="AC182" s="65"/>
    </row>
    <row r="183" spans="1:34" x14ac:dyDescent="0.2">
      <c r="A183" s="66">
        <v>1</v>
      </c>
      <c r="B183" s="14" t="s">
        <v>58</v>
      </c>
      <c r="C183" s="116"/>
      <c r="D183" s="46"/>
      <c r="E183" s="117">
        <v>7.6499999999999999E-2</v>
      </c>
      <c r="F183" s="43"/>
      <c r="G183" s="44">
        <f>ROUND(($C183*$E183)*$G$182,0)</f>
        <v>0</v>
      </c>
      <c r="H183" s="44"/>
      <c r="I183" s="543">
        <f>ROUND(($C183*$E183)*I$182,0)</f>
        <v>0</v>
      </c>
      <c r="J183" s="543"/>
      <c r="K183" s="44">
        <f>ROUND(($C183*$E183)*K$182,0)</f>
        <v>0</v>
      </c>
      <c r="L183" s="570"/>
      <c r="M183" s="44">
        <f>ROUND(($C183*$E183)*M$182,0)</f>
        <v>0</v>
      </c>
      <c r="N183" s="183"/>
      <c r="O183" s="44">
        <f>ROUND(($C183*$E183)*O$182,0)</f>
        <v>0</v>
      </c>
      <c r="P183" s="183"/>
      <c r="Q183" s="44">
        <f>ROUND(($C183*$E183)*Q$182,0)</f>
        <v>0</v>
      </c>
      <c r="R183" s="183"/>
      <c r="S183" s="44">
        <f>ROUND(($C183*$E183)*S$182,0)</f>
        <v>0</v>
      </c>
      <c r="T183" s="183"/>
      <c r="U183" s="44">
        <f>ROUND(($C183*$E183)*U$182,0)</f>
        <v>0</v>
      </c>
      <c r="V183" s="183"/>
      <c r="W183" s="44">
        <f>ROUND(($C183*$E183)*W$182,0)</f>
        <v>0</v>
      </c>
      <c r="X183" s="183"/>
      <c r="Y183" s="44">
        <f>ROUND(($C183*$E183)*Y$182,0)</f>
        <v>0</v>
      </c>
      <c r="Z183" s="183"/>
      <c r="AA183" s="44">
        <f>ROUND(($C183*$E183)*AA$182,0)</f>
        <v>0</v>
      </c>
      <c r="AB183" s="183"/>
      <c r="AC183" s="501">
        <f>SUM(G183:AB183)</f>
        <v>0</v>
      </c>
    </row>
    <row r="184" spans="1:34" x14ac:dyDescent="0.2">
      <c r="A184" s="66">
        <v>2</v>
      </c>
      <c r="B184" s="14" t="s">
        <v>59</v>
      </c>
      <c r="C184" s="44"/>
      <c r="D184" s="43"/>
      <c r="E184" s="43"/>
      <c r="F184" s="116"/>
      <c r="G184" s="44">
        <f>ROUND(($F184)*G$182,0)</f>
        <v>0</v>
      </c>
      <c r="H184" s="44"/>
      <c r="I184" s="543">
        <f>ROUND(($F184)*I$182,0)</f>
        <v>0</v>
      </c>
      <c r="J184" s="543"/>
      <c r="K184" s="44">
        <f>ROUND(($F184)*K$182,0)</f>
        <v>0</v>
      </c>
      <c r="L184" s="570"/>
      <c r="M184" s="44">
        <f>ROUND(($F184)*M$182,0)</f>
        <v>0</v>
      </c>
      <c r="N184" s="183"/>
      <c r="O184" s="44">
        <f>ROUND(($C184*$E184)*O$182,0)</f>
        <v>0</v>
      </c>
      <c r="P184" s="183"/>
      <c r="Q184" s="44">
        <f>ROUND(($C184*$E184)*Q$182,0)</f>
        <v>0</v>
      </c>
      <c r="R184" s="183"/>
      <c r="S184" s="44">
        <f>ROUND(($F184)*S$182,0)</f>
        <v>0</v>
      </c>
      <c r="T184" s="183"/>
      <c r="U184" s="44">
        <f>ROUND(($C184*$E184)*U$182,0)</f>
        <v>0</v>
      </c>
      <c r="V184" s="183"/>
      <c r="W184" s="44">
        <f>ROUND(($C184*$E184)*W$182,0)</f>
        <v>0</v>
      </c>
      <c r="X184" s="183"/>
      <c r="Y184" s="44">
        <f>ROUND(($C184*$E184)*Y$182,0)</f>
        <v>0</v>
      </c>
      <c r="Z184" s="183"/>
      <c r="AA184" s="44">
        <f>ROUND(($C184*$E184)*AA$182,0)</f>
        <v>0</v>
      </c>
      <c r="AB184" s="183"/>
      <c r="AC184" s="501">
        <f>SUM(G184:AB184)</f>
        <v>0</v>
      </c>
      <c r="AH184" s="23" t="s">
        <v>55</v>
      </c>
    </row>
    <row r="185" spans="1:34" x14ac:dyDescent="0.2">
      <c r="A185" s="66">
        <v>3</v>
      </c>
      <c r="B185" s="591" t="s">
        <v>235</v>
      </c>
      <c r="C185" s="646"/>
      <c r="D185" s="647"/>
      <c r="E185" s="647"/>
      <c r="F185" s="116"/>
      <c r="G185" s="44">
        <f>ROUND(($F185)*G$182,0)</f>
        <v>0</v>
      </c>
      <c r="I185" s="543">
        <f>ROUND(($F185)*I$182,0)</f>
        <v>0</v>
      </c>
      <c r="J185" s="581"/>
      <c r="K185" s="44">
        <f>ROUND(($F185)*K$182,0)</f>
        <v>0</v>
      </c>
      <c r="L185" s="581"/>
      <c r="M185" s="44">
        <f>ROUND(($F185)*M$182,0)</f>
        <v>0</v>
      </c>
      <c r="N185" s="615"/>
      <c r="O185" s="44">
        <f>ROUND(($F185)*O$182,0)</f>
        <v>0</v>
      </c>
      <c r="P185" s="590"/>
      <c r="Q185" s="44">
        <f>ROUND(($F185)*Q$182,0)</f>
        <v>0</v>
      </c>
      <c r="R185" s="590"/>
      <c r="S185" s="44">
        <f>ROUND(($F185)*S$182,0)</f>
        <v>0</v>
      </c>
      <c r="T185" s="183"/>
      <c r="U185" s="44">
        <f>ROUND(($F185)*U$182,0)</f>
        <v>0</v>
      </c>
      <c r="V185" s="183"/>
      <c r="W185" s="44">
        <f>ROUND(($C185*$E185)*W$182,0)</f>
        <v>0</v>
      </c>
      <c r="X185" s="183"/>
      <c r="Y185" s="44">
        <f>ROUND(($C185*$E185)*Y$182,0)</f>
        <v>0</v>
      </c>
      <c r="Z185" s="183"/>
      <c r="AA185" s="44">
        <f>ROUND(($C185*$E185)*AA$182,0)</f>
        <v>0</v>
      </c>
      <c r="AB185" s="183"/>
      <c r="AC185" s="501">
        <f>SUM(G185:AB185)</f>
        <v>0</v>
      </c>
      <c r="AH185" s="23"/>
    </row>
    <row r="186" spans="1:34" x14ac:dyDescent="0.2">
      <c r="A186" s="98" t="s">
        <v>78</v>
      </c>
      <c r="B186" s="14"/>
      <c r="C186" s="43"/>
      <c r="D186" s="43"/>
      <c r="E186" s="43"/>
      <c r="F186" s="43"/>
      <c r="G186" s="44">
        <f>SUM(G183:G185)</f>
        <v>0</v>
      </c>
      <c r="H186" s="44">
        <f t="shared" ref="H186:R186" si="99">SUM(H183:H185)</f>
        <v>0</v>
      </c>
      <c r="I186" s="543">
        <f>SUM(I183:I185)</f>
        <v>0</v>
      </c>
      <c r="J186" s="543">
        <f t="shared" si="99"/>
        <v>0</v>
      </c>
      <c r="K186" s="44">
        <f t="shared" si="99"/>
        <v>0</v>
      </c>
      <c r="L186" s="543">
        <f t="shared" si="99"/>
        <v>0</v>
      </c>
      <c r="M186" s="44">
        <f t="shared" si="99"/>
        <v>0</v>
      </c>
      <c r="N186" s="44">
        <f t="shared" si="99"/>
        <v>0</v>
      </c>
      <c r="O186" s="44">
        <f t="shared" si="99"/>
        <v>0</v>
      </c>
      <c r="P186" s="44">
        <f t="shared" si="99"/>
        <v>0</v>
      </c>
      <c r="Q186" s="44">
        <f t="shared" si="99"/>
        <v>0</v>
      </c>
      <c r="R186" s="44">
        <f t="shared" si="99"/>
        <v>0</v>
      </c>
      <c r="S186" s="44">
        <f t="shared" ref="S186:AB186" si="100">SUM(S183:S185)</f>
        <v>0</v>
      </c>
      <c r="T186" s="44">
        <f t="shared" si="100"/>
        <v>0</v>
      </c>
      <c r="U186" s="44">
        <f t="shared" si="100"/>
        <v>0</v>
      </c>
      <c r="V186" s="44">
        <f t="shared" si="100"/>
        <v>0</v>
      </c>
      <c r="W186" s="44">
        <f t="shared" si="100"/>
        <v>0</v>
      </c>
      <c r="X186" s="44">
        <f t="shared" si="100"/>
        <v>0</v>
      </c>
      <c r="Y186" s="44">
        <f t="shared" si="100"/>
        <v>0</v>
      </c>
      <c r="Z186" s="44">
        <f t="shared" si="100"/>
        <v>0</v>
      </c>
      <c r="AA186" s="44">
        <f t="shared" si="100"/>
        <v>0</v>
      </c>
      <c r="AB186" s="44">
        <f t="shared" si="100"/>
        <v>0</v>
      </c>
      <c r="AC186" s="501">
        <f>SUM(G186:AB186)</f>
        <v>0</v>
      </c>
      <c r="AH186" s="23"/>
    </row>
    <row r="187" spans="1:34" x14ac:dyDescent="0.2">
      <c r="A187" s="73"/>
      <c r="B187" s="21"/>
      <c r="C187" s="53"/>
      <c r="D187" s="53"/>
      <c r="E187" s="53"/>
      <c r="F187" s="53"/>
      <c r="G187" s="21"/>
      <c r="H187" s="21"/>
      <c r="I187" s="545"/>
      <c r="J187" s="545"/>
      <c r="K187" s="21"/>
      <c r="L187" s="545"/>
      <c r="M187" s="21"/>
      <c r="N187" s="21"/>
      <c r="O187" s="21"/>
      <c r="P187" s="21"/>
      <c r="Q187" s="21"/>
      <c r="R187" s="21"/>
      <c r="S187" s="21"/>
      <c r="T187" s="21"/>
      <c r="U187" s="21"/>
      <c r="V187" s="21"/>
      <c r="W187" s="21"/>
      <c r="X187" s="21"/>
      <c r="Y187" s="21"/>
      <c r="Z187" s="21"/>
      <c r="AA187" s="21"/>
      <c r="AB187" s="21"/>
      <c r="AC187" s="74"/>
      <c r="AD187" s="530"/>
      <c r="AE187" s="530"/>
      <c r="AF187" s="24"/>
      <c r="AG187" s="24"/>
      <c r="AH187" s="20"/>
    </row>
    <row r="188" spans="1:34" ht="22.5" x14ac:dyDescent="0.2">
      <c r="A188" s="62" t="s">
        <v>155</v>
      </c>
      <c r="B188" s="11"/>
      <c r="C188" s="49" t="s">
        <v>17</v>
      </c>
      <c r="D188" s="54" t="s">
        <v>19</v>
      </c>
      <c r="E188" s="49" t="s">
        <v>12</v>
      </c>
      <c r="F188" s="55"/>
      <c r="G188" s="162" t="str">
        <f>+$G$18</f>
        <v>Current / Original</v>
      </c>
      <c r="H188" s="8" t="str">
        <f>+$H$18</f>
        <v xml:space="preserve">   WIOA Youth In School</v>
      </c>
      <c r="I188" s="540" t="str">
        <f>+$I$18</f>
        <v>Current / Original</v>
      </c>
      <c r="J188" s="212" t="str">
        <f>+$J$18</f>
        <v xml:space="preserve">  WIOA Youth Out of School</v>
      </c>
      <c r="K188" s="185" t="str">
        <f>+$K$18</f>
        <v>Current / Original</v>
      </c>
      <c r="L188" s="214" t="str">
        <f>+$L$18</f>
        <v xml:space="preserve">  JAG IN SCHOOL</v>
      </c>
      <c r="M188" s="194" t="str">
        <f>+$M$18</f>
        <v>Current / Original</v>
      </c>
      <c r="N188" s="187" t="str">
        <f>+$N$18</f>
        <v xml:space="preserve"> JAG OUT OF SCHOOL</v>
      </c>
      <c r="O188" s="606" t="str">
        <f>+$O$18</f>
        <v>Current / Original</v>
      </c>
      <c r="P188" s="187" t="str">
        <f>+$P$18</f>
        <v xml:space="preserve"> KINEXUS In School</v>
      </c>
      <c r="Q188" s="606" t="str">
        <f>+$Q$18</f>
        <v>Current / Original</v>
      </c>
      <c r="R188" s="187" t="str">
        <f>+$R$18</f>
        <v xml:space="preserve"> KINEXUS Out of School</v>
      </c>
      <c r="S188" s="515" t="str">
        <f>+$M$18</f>
        <v>Current / Original</v>
      </c>
      <c r="T188" s="187" t="str">
        <f>+$T$18</f>
        <v xml:space="preserve">  HI - C YOUTH</v>
      </c>
      <c r="U188" s="625" t="str">
        <f>+$U$18</f>
        <v>Current / Original</v>
      </c>
      <c r="V188" s="214" t="str">
        <f>+$V$18</f>
        <v xml:space="preserve"> FY19 Foster Care</v>
      </c>
      <c r="W188" s="665" t="str">
        <f>+$W$18</f>
        <v>Current / Original</v>
      </c>
      <c r="X188" s="655" t="str">
        <f>+$X$18</f>
        <v xml:space="preserve">  FY18 Foster Care</v>
      </c>
      <c r="Y188" s="731" t="str">
        <f>+$Y$18</f>
        <v>Current / Original</v>
      </c>
      <c r="Z188" s="655" t="str">
        <f>+$Z$18</f>
        <v xml:space="preserve"> JMG In School</v>
      </c>
      <c r="AA188" s="684" t="str">
        <f>+$AA$18</f>
        <v>Current / Original</v>
      </c>
      <c r="AB188" s="187" t="str">
        <f>+$AB$18</f>
        <v xml:space="preserve">  JMG OUT OF SCHOOL</v>
      </c>
      <c r="AC188" s="63"/>
      <c r="AD188" s="533"/>
      <c r="AE188" s="533"/>
      <c r="AF188" s="20"/>
      <c r="AG188" s="20"/>
    </row>
    <row r="189" spans="1:34" ht="22.5" x14ac:dyDescent="0.2">
      <c r="A189" s="70"/>
      <c r="B189" s="12"/>
      <c r="C189" s="46" t="s">
        <v>18</v>
      </c>
      <c r="D189" s="46" t="s">
        <v>60</v>
      </c>
      <c r="E189" s="46" t="s">
        <v>13</v>
      </c>
      <c r="F189" s="47"/>
      <c r="G189" s="136" t="str">
        <f>+$G$19</f>
        <v xml:space="preserve">   WIOA Youth In School</v>
      </c>
      <c r="H189" s="9" t="str">
        <f>+$H$19</f>
        <v>Change</v>
      </c>
      <c r="I189" s="211" t="str">
        <f>+$I$19</f>
        <v xml:space="preserve">  WIOA Youth Out of School</v>
      </c>
      <c r="J189" s="539" t="str">
        <f>+$J$19</f>
        <v>Change</v>
      </c>
      <c r="K189" s="186" t="str">
        <f>+$K$19</f>
        <v xml:space="preserve">  JAG IN SCHOOL</v>
      </c>
      <c r="L189" s="568" t="str">
        <f>+$L$19</f>
        <v>Change</v>
      </c>
      <c r="M189" s="195" t="str">
        <f>+$M$19</f>
        <v xml:space="preserve"> JAG OUT OF SCHOOL</v>
      </c>
      <c r="N189" s="188" t="str">
        <f>+$N$19</f>
        <v>Change</v>
      </c>
      <c r="O189" s="607" t="str">
        <f>+$O$19</f>
        <v xml:space="preserve"> KINEXUS In School</v>
      </c>
      <c r="P189" s="188" t="str">
        <f>+$P$19</f>
        <v>Change</v>
      </c>
      <c r="Q189" s="607" t="str">
        <f>$Q$19</f>
        <v xml:space="preserve"> KINEXUS Out of School</v>
      </c>
      <c r="R189" s="188" t="str">
        <f>+$R$19</f>
        <v>Change</v>
      </c>
      <c r="S189" s="517" t="str">
        <f>+$S$19</f>
        <v xml:space="preserve">  HI - C YOUTH</v>
      </c>
      <c r="T189" s="188" t="str">
        <f>+$N$19</f>
        <v>Change</v>
      </c>
      <c r="U189" s="624" t="str">
        <f>+$U$19</f>
        <v xml:space="preserve"> FY19 Foster Care</v>
      </c>
      <c r="V189" s="188" t="str">
        <f>+$N$19</f>
        <v>Change</v>
      </c>
      <c r="W189" s="666" t="str">
        <f>+$W$19</f>
        <v xml:space="preserve">  FY18 Foster Care</v>
      </c>
      <c r="X189" s="656" t="str">
        <f>+$X$19</f>
        <v>Change</v>
      </c>
      <c r="Y189" s="732" t="str">
        <f>+$Y$19</f>
        <v xml:space="preserve"> JMG In School</v>
      </c>
      <c r="Z189" s="656" t="str">
        <f>+$Z$19</f>
        <v>Change</v>
      </c>
      <c r="AA189" s="685" t="str">
        <f>+$AA$19</f>
        <v xml:space="preserve">  JMG OUT OF SCHOOL</v>
      </c>
      <c r="AB189" s="188" t="str">
        <f>+$AB$19</f>
        <v>Change</v>
      </c>
      <c r="AC189" s="65" t="s">
        <v>56</v>
      </c>
      <c r="AD189" s="533"/>
      <c r="AE189" s="533"/>
      <c r="AF189" s="20"/>
      <c r="AG189" s="20"/>
    </row>
    <row r="190" spans="1:34" x14ac:dyDescent="0.2">
      <c r="A190" s="120" t="s">
        <v>85</v>
      </c>
      <c r="B190" s="106"/>
      <c r="C190" s="46"/>
      <c r="D190" s="46"/>
      <c r="E190" s="46"/>
      <c r="F190" s="47"/>
      <c r="G190" s="113"/>
      <c r="H190" s="107"/>
      <c r="I190" s="564"/>
      <c r="J190" s="542"/>
      <c r="K190" s="113"/>
      <c r="L190" s="569"/>
      <c r="M190" s="113"/>
      <c r="N190" s="182"/>
      <c r="O190" s="113"/>
      <c r="P190" s="182"/>
      <c r="Q190" s="113"/>
      <c r="R190" s="182"/>
      <c r="S190" s="113"/>
      <c r="T190" s="182"/>
      <c r="U190" s="113"/>
      <c r="V190" s="653"/>
      <c r="W190" s="653"/>
      <c r="X190" s="653"/>
      <c r="Y190" s="653"/>
      <c r="Z190" s="653"/>
      <c r="AA190" s="653"/>
      <c r="AB190" s="182"/>
      <c r="AC190" s="65"/>
    </row>
    <row r="191" spans="1:34" x14ac:dyDescent="0.2">
      <c r="A191" s="66">
        <v>1</v>
      </c>
      <c r="B191" s="14"/>
      <c r="C191" s="116"/>
      <c r="D191" s="115"/>
      <c r="E191" s="116"/>
      <c r="F191" s="43"/>
      <c r="G191" s="44">
        <f>ROUND(($C191*$D191*$E191)*$G$190,0)</f>
        <v>0</v>
      </c>
      <c r="H191" s="44"/>
      <c r="I191" s="543">
        <f>ROUND(($C191*$D191*$E191)*$I$190,0)</f>
        <v>0</v>
      </c>
      <c r="J191" s="543"/>
      <c r="K191" s="44">
        <f>ROUND(($C191*$D191*$E191)*$K$190,0)</f>
        <v>0</v>
      </c>
      <c r="L191" s="570"/>
      <c r="M191" s="44">
        <f>ROUND(($C191*$D191*$E191)*$M$190,0)</f>
        <v>0</v>
      </c>
      <c r="N191" s="183"/>
      <c r="O191" s="44">
        <f>ROUND(($C191*$D191*$E191)*O$190,0)</f>
        <v>0</v>
      </c>
      <c r="P191" s="183"/>
      <c r="Q191" s="44">
        <f>ROUND(($C191*$D191*$E191)*Q$190,0)</f>
        <v>0</v>
      </c>
      <c r="R191" s="183"/>
      <c r="S191" s="44">
        <f>ROUND(($C191*$D191*$E191)*$S$190,0)</f>
        <v>0</v>
      </c>
      <c r="T191" s="183"/>
      <c r="U191" s="44">
        <f>ROUND(($C191*$D191*$E191)*U$190,0)</f>
        <v>0</v>
      </c>
      <c r="V191" s="183"/>
      <c r="W191" s="44">
        <f>ROUND(($C191*$D191*$E191)*W$190,0)</f>
        <v>0</v>
      </c>
      <c r="X191" s="183"/>
      <c r="Y191" s="44">
        <f>ROUND(($C191*$D191*$E191)*Y$190,0)</f>
        <v>0</v>
      </c>
      <c r="Z191" s="183"/>
      <c r="AA191" s="44">
        <f>ROUND(($C191*$D191*$E191)*AA$190,0)</f>
        <v>0</v>
      </c>
      <c r="AB191" s="183"/>
      <c r="AC191" s="501">
        <f>SUM(G191:AB191)</f>
        <v>0</v>
      </c>
    </row>
    <row r="192" spans="1:34" x14ac:dyDescent="0.2">
      <c r="A192" s="66">
        <v>2</v>
      </c>
      <c r="B192" s="14"/>
      <c r="C192" s="116"/>
      <c r="D192" s="115"/>
      <c r="E192" s="116"/>
      <c r="F192" s="43"/>
      <c r="G192" s="44">
        <f>ROUND(($C192*$D192*$E192)*$G$190,0)</f>
        <v>0</v>
      </c>
      <c r="H192" s="44"/>
      <c r="I192" s="543">
        <f>ROUND(($C192*$D192*$E192)*$I$190,0)</f>
        <v>0</v>
      </c>
      <c r="J192" s="543"/>
      <c r="K192" s="44">
        <f>ROUND(($C192*$D192*$E192)*$K$190,0)</f>
        <v>0</v>
      </c>
      <c r="L192" s="570"/>
      <c r="M192" s="44">
        <f>ROUND(($C192*$D192*$E192)*$M$190,0)</f>
        <v>0</v>
      </c>
      <c r="N192" s="183"/>
      <c r="O192" s="44">
        <f t="shared" ref="O192:Q193" si="101">ROUND(($C192*$D192*$E192)*O$190,0)</f>
        <v>0</v>
      </c>
      <c r="P192" s="183"/>
      <c r="Q192" s="44">
        <f t="shared" si="101"/>
        <v>0</v>
      </c>
      <c r="R192" s="183"/>
      <c r="S192" s="44">
        <f>ROUND(($C192*$D192*$E192)*$S$190,0)</f>
        <v>0</v>
      </c>
      <c r="T192" s="183"/>
      <c r="U192" s="44">
        <f>ROUND(($C192*$D192*$E192)*$U$190,0)</f>
        <v>0</v>
      </c>
      <c r="V192" s="183"/>
      <c r="W192" s="44">
        <f>ROUND(($C192*$D192*$E192)*W$190,0)</f>
        <v>0</v>
      </c>
      <c r="X192" s="183"/>
      <c r="Y192" s="44">
        <f>ROUND(($C192*$D192*$E192)*Y$190,0)</f>
        <v>0</v>
      </c>
      <c r="Z192" s="183"/>
      <c r="AA192" s="44">
        <f>ROUND(($C192*$D192*$E192)*AA$190,0)</f>
        <v>0</v>
      </c>
      <c r="AB192" s="183"/>
      <c r="AC192" s="501">
        <f>SUM(G192:AB192)</f>
        <v>0</v>
      </c>
      <c r="AH192" s="22"/>
    </row>
    <row r="193" spans="1:34" x14ac:dyDescent="0.2">
      <c r="A193" s="66">
        <v>3</v>
      </c>
      <c r="B193" s="20"/>
      <c r="C193" s="116"/>
      <c r="D193" s="115"/>
      <c r="E193" s="116"/>
      <c r="F193" s="43"/>
      <c r="G193" s="44">
        <f>ROUND(($C193*$D193*$E193)*$G$190,0)</f>
        <v>0</v>
      </c>
      <c r="H193" s="44"/>
      <c r="I193" s="543">
        <f>ROUND(($C193*$D193*$E193)*$I$190,0)</f>
        <v>0</v>
      </c>
      <c r="J193" s="543"/>
      <c r="K193" s="44">
        <f>ROUND(($C193*$D193*$E193)*$K$190,0)</f>
        <v>0</v>
      </c>
      <c r="L193" s="570"/>
      <c r="M193" s="44">
        <f>ROUND(($C193*$D193*$E193)*$M$190,0)</f>
        <v>0</v>
      </c>
      <c r="N193" s="183"/>
      <c r="O193" s="44">
        <f t="shared" si="101"/>
        <v>0</v>
      </c>
      <c r="P193" s="183"/>
      <c r="Q193" s="44">
        <f t="shared" si="101"/>
        <v>0</v>
      </c>
      <c r="R193" s="183"/>
      <c r="S193" s="44">
        <f>ROUND(($C193*$D193*$E193)*$S$190,0)</f>
        <v>0</v>
      </c>
      <c r="T193" s="183"/>
      <c r="U193" s="44">
        <f>ROUND(($C193*$D193*$E193)*$U$190,0)</f>
        <v>0</v>
      </c>
      <c r="V193" s="183"/>
      <c r="W193" s="44">
        <f>ROUND(($C193*$D193*$E193)*W$190,0)</f>
        <v>0</v>
      </c>
      <c r="X193" s="183"/>
      <c r="Y193" s="44">
        <f>ROUND(($C193*$D193*$E193)*Y$190,0)</f>
        <v>0</v>
      </c>
      <c r="Z193" s="183"/>
      <c r="AA193" s="44">
        <f>ROUND(($C193*$D193*$E193)*AA$190,0)</f>
        <v>0</v>
      </c>
      <c r="AB193" s="183"/>
      <c r="AC193" s="501">
        <f>SUM(G193:AB193)</f>
        <v>0</v>
      </c>
      <c r="AH193" s="22" t="s">
        <v>55</v>
      </c>
    </row>
    <row r="194" spans="1:34" x14ac:dyDescent="0.2">
      <c r="A194" s="98" t="s">
        <v>78</v>
      </c>
      <c r="B194" s="14"/>
      <c r="C194" s="44">
        <f>SUM(C191:C193)</f>
        <v>0</v>
      </c>
      <c r="D194" s="43"/>
      <c r="E194" s="43"/>
      <c r="F194" s="43"/>
      <c r="G194" s="44">
        <f t="shared" ref="G194:AC194" si="102">SUM(G191:G193)</f>
        <v>0</v>
      </c>
      <c r="H194" s="44">
        <f t="shared" si="102"/>
        <v>0</v>
      </c>
      <c r="I194" s="543">
        <f t="shared" si="102"/>
        <v>0</v>
      </c>
      <c r="J194" s="543">
        <f t="shared" si="102"/>
        <v>0</v>
      </c>
      <c r="K194" s="44">
        <f t="shared" si="102"/>
        <v>0</v>
      </c>
      <c r="L194" s="543">
        <f t="shared" si="102"/>
        <v>0</v>
      </c>
      <c r="M194" s="44">
        <f t="shared" si="102"/>
        <v>0</v>
      </c>
      <c r="N194" s="44">
        <f t="shared" si="102"/>
        <v>0</v>
      </c>
      <c r="O194" s="44">
        <f t="shared" si="102"/>
        <v>0</v>
      </c>
      <c r="P194" s="44">
        <f t="shared" si="102"/>
        <v>0</v>
      </c>
      <c r="Q194" s="44">
        <f t="shared" si="102"/>
        <v>0</v>
      </c>
      <c r="R194" s="44">
        <f t="shared" si="102"/>
        <v>0</v>
      </c>
      <c r="S194" s="44">
        <f t="shared" ref="S194:AB194" si="103">SUM(S191:S193)</f>
        <v>0</v>
      </c>
      <c r="T194" s="44">
        <f t="shared" si="103"/>
        <v>0</v>
      </c>
      <c r="U194" s="44">
        <f>SUM(U191:U193)</f>
        <v>0</v>
      </c>
      <c r="V194" s="44">
        <f t="shared" si="103"/>
        <v>0</v>
      </c>
      <c r="W194" s="44">
        <f t="shared" si="103"/>
        <v>0</v>
      </c>
      <c r="X194" s="44">
        <f t="shared" si="103"/>
        <v>0</v>
      </c>
      <c r="Y194" s="44">
        <f t="shared" si="103"/>
        <v>0</v>
      </c>
      <c r="Z194" s="44">
        <f t="shared" si="103"/>
        <v>0</v>
      </c>
      <c r="AA194" s="44">
        <f t="shared" si="103"/>
        <v>0</v>
      </c>
      <c r="AB194" s="44">
        <f t="shared" si="103"/>
        <v>0</v>
      </c>
      <c r="AC194" s="110">
        <f t="shared" si="102"/>
        <v>0</v>
      </c>
      <c r="AH194" t="s">
        <v>55</v>
      </c>
    </row>
    <row r="195" spans="1:34" x14ac:dyDescent="0.2">
      <c r="A195" s="35"/>
      <c r="B195" s="20"/>
      <c r="C195" s="75"/>
      <c r="D195" s="75"/>
      <c r="E195" s="75"/>
      <c r="F195" s="75"/>
      <c r="G195" s="20"/>
      <c r="H195" s="20"/>
      <c r="I195" s="558"/>
      <c r="J195" s="558"/>
      <c r="K195" s="20"/>
      <c r="L195" s="558"/>
      <c r="M195" s="20"/>
      <c r="N195" s="20"/>
      <c r="O195" s="408"/>
      <c r="P195" s="408"/>
      <c r="Q195" s="408"/>
      <c r="R195" s="408"/>
      <c r="S195" s="408"/>
      <c r="T195" s="408"/>
      <c r="U195" s="408"/>
      <c r="V195" s="408"/>
      <c r="W195" s="408"/>
      <c r="X195" s="408"/>
      <c r="Y195" s="408"/>
      <c r="Z195" s="408"/>
      <c r="AA195" s="408"/>
      <c r="AB195" s="408"/>
      <c r="AC195" s="36"/>
    </row>
    <row r="196" spans="1:34" x14ac:dyDescent="0.2">
      <c r="A196" s="99"/>
      <c r="B196" s="21"/>
      <c r="C196" s="53"/>
      <c r="D196" s="53"/>
      <c r="E196" s="53"/>
      <c r="F196" s="53"/>
      <c r="G196" s="59"/>
      <c r="H196" s="59"/>
      <c r="I196" s="546"/>
      <c r="J196" s="546"/>
      <c r="K196" s="59"/>
      <c r="L196" s="546"/>
      <c r="M196" s="59"/>
      <c r="N196" s="59"/>
      <c r="O196" s="59"/>
      <c r="P196" s="59"/>
      <c r="Q196" s="59"/>
      <c r="R196" s="59"/>
      <c r="S196" s="59"/>
      <c r="T196" s="59"/>
      <c r="U196" s="59"/>
      <c r="V196" s="59"/>
      <c r="W196" s="59"/>
      <c r="X196" s="59"/>
      <c r="Y196" s="59"/>
      <c r="Z196" s="59"/>
      <c r="AA196" s="59"/>
      <c r="AB196" s="59"/>
      <c r="AC196" s="100"/>
    </row>
    <row r="197" spans="1:34" ht="13.5" thickBot="1" x14ac:dyDescent="0.25">
      <c r="A197" s="259" t="s">
        <v>156</v>
      </c>
      <c r="B197" s="101"/>
      <c r="C197" s="102"/>
      <c r="D197" s="102"/>
      <c r="E197" s="102"/>
      <c r="F197" s="102"/>
      <c r="G197" s="691">
        <f t="shared" ref="G197:AC197" si="104">+G160+G140+G133+G178+G186+G194+G146+G125+G105+G93</f>
        <v>0</v>
      </c>
      <c r="H197" s="103">
        <f t="shared" si="104"/>
        <v>0</v>
      </c>
      <c r="I197" s="547">
        <f t="shared" si="104"/>
        <v>0</v>
      </c>
      <c r="J197" s="547">
        <f t="shared" si="104"/>
        <v>0</v>
      </c>
      <c r="K197" s="103">
        <f t="shared" si="104"/>
        <v>0</v>
      </c>
      <c r="L197" s="547">
        <f t="shared" si="104"/>
        <v>0</v>
      </c>
      <c r="M197" s="103">
        <f t="shared" si="104"/>
        <v>0</v>
      </c>
      <c r="N197" s="103">
        <f t="shared" si="104"/>
        <v>0</v>
      </c>
      <c r="O197" s="103">
        <f t="shared" si="104"/>
        <v>0</v>
      </c>
      <c r="P197" s="103">
        <f t="shared" si="104"/>
        <v>0</v>
      </c>
      <c r="Q197" s="103">
        <f t="shared" si="104"/>
        <v>0</v>
      </c>
      <c r="R197" s="103">
        <f t="shared" si="104"/>
        <v>0</v>
      </c>
      <c r="S197" s="103">
        <f t="shared" si="104"/>
        <v>0</v>
      </c>
      <c r="T197" s="103">
        <f>+T160+T140+T133+T178+T186+T194+T146+T125+T105+T93</f>
        <v>0</v>
      </c>
      <c r="U197" s="103">
        <f t="shared" si="104"/>
        <v>0</v>
      </c>
      <c r="V197" s="103">
        <f t="shared" si="104"/>
        <v>0</v>
      </c>
      <c r="W197" s="103">
        <f t="shared" si="104"/>
        <v>0</v>
      </c>
      <c r="X197" s="103">
        <f t="shared" si="104"/>
        <v>0</v>
      </c>
      <c r="Y197" s="103">
        <f t="shared" si="104"/>
        <v>0</v>
      </c>
      <c r="Z197" s="103">
        <f t="shared" si="104"/>
        <v>0</v>
      </c>
      <c r="AA197" s="103">
        <f t="shared" si="104"/>
        <v>0</v>
      </c>
      <c r="AB197" s="103">
        <f t="shared" si="104"/>
        <v>0</v>
      </c>
      <c r="AC197" s="204">
        <f t="shared" si="104"/>
        <v>0</v>
      </c>
      <c r="AD197" s="530"/>
      <c r="AE197" s="530"/>
      <c r="AF197" s="24"/>
      <c r="AG197" s="20" t="s">
        <v>55</v>
      </c>
      <c r="AH197" s="24"/>
    </row>
    <row r="198" spans="1:34" x14ac:dyDescent="0.2">
      <c r="A198" s="31"/>
      <c r="B198" s="21"/>
      <c r="C198" s="53"/>
      <c r="D198" s="53"/>
      <c r="E198" s="53"/>
      <c r="F198" s="53"/>
      <c r="G198" s="59"/>
      <c r="H198" s="59"/>
      <c r="I198" s="546"/>
      <c r="J198" s="546"/>
      <c r="K198" s="59"/>
      <c r="L198" s="546"/>
      <c r="M198" s="59"/>
      <c r="N198" s="59"/>
      <c r="O198" s="59"/>
      <c r="P198" s="59"/>
      <c r="Q198" s="59"/>
      <c r="R198" s="59"/>
      <c r="S198" s="59"/>
      <c r="T198" s="59"/>
      <c r="U198" s="59"/>
      <c r="V198" s="59"/>
      <c r="W198" s="59"/>
      <c r="X198" s="59"/>
      <c r="Y198" s="59"/>
      <c r="Z198" s="59"/>
      <c r="AA198" s="59"/>
      <c r="AB198" s="59"/>
      <c r="AC198" s="60"/>
    </row>
    <row r="199" spans="1:34" x14ac:dyDescent="0.2">
      <c r="A199" s="31"/>
      <c r="B199" s="21"/>
      <c r="C199" s="53"/>
      <c r="D199" s="53"/>
      <c r="E199" s="53"/>
      <c r="F199" s="53"/>
      <c r="G199" s="59"/>
      <c r="H199" s="59"/>
      <c r="I199" s="546"/>
      <c r="J199" s="546"/>
      <c r="K199" s="59"/>
      <c r="L199" s="546"/>
      <c r="M199" s="59"/>
      <c r="N199" s="59"/>
      <c r="O199" s="59"/>
      <c r="P199" s="59"/>
      <c r="Q199" s="59"/>
      <c r="R199" s="59"/>
      <c r="S199" s="59"/>
      <c r="T199" s="59"/>
      <c r="U199" s="59"/>
      <c r="V199" s="59"/>
      <c r="W199" s="59"/>
      <c r="X199" s="59"/>
      <c r="Y199" s="59"/>
      <c r="Z199" s="59"/>
      <c r="AA199" s="59"/>
      <c r="AB199" s="59"/>
      <c r="AC199" s="60"/>
    </row>
    <row r="200" spans="1:34" ht="13.5" thickBot="1" x14ac:dyDescent="0.25">
      <c r="A200" s="31"/>
      <c r="B200" s="21"/>
      <c r="C200" s="53"/>
      <c r="D200" s="53"/>
      <c r="E200" s="53"/>
      <c r="F200" s="53"/>
      <c r="G200" s="59"/>
      <c r="H200" s="59"/>
      <c r="I200" s="546"/>
      <c r="J200" s="546"/>
      <c r="K200" s="59"/>
      <c r="L200" s="546"/>
      <c r="M200" s="59"/>
      <c r="N200" s="59"/>
      <c r="O200" s="59"/>
      <c r="P200" s="59"/>
      <c r="Q200" s="59"/>
      <c r="R200" s="59"/>
      <c r="S200" s="59"/>
      <c r="T200" s="59"/>
      <c r="U200" s="59"/>
      <c r="V200" s="59"/>
      <c r="W200" s="59"/>
      <c r="X200" s="59"/>
      <c r="Y200" s="59"/>
      <c r="Z200" s="59"/>
      <c r="AA200" s="59"/>
      <c r="AB200" s="59"/>
      <c r="AC200" s="60"/>
    </row>
    <row r="201" spans="1:34" ht="23.25" x14ac:dyDescent="0.25">
      <c r="A201" s="692"/>
      <c r="B201" s="692"/>
      <c r="C201" s="123"/>
      <c r="D201" s="123"/>
      <c r="E201" s="601"/>
      <c r="F201" s="124"/>
      <c r="G201" s="163" t="str">
        <f>+$G$18</f>
        <v>Current / Original</v>
      </c>
      <c r="H201" s="125" t="str">
        <f>+$H$18</f>
        <v xml:space="preserve">   WIOA Youth In School</v>
      </c>
      <c r="I201" s="566" t="str">
        <f>+$I$18</f>
        <v>Current / Original</v>
      </c>
      <c r="J201" s="559" t="str">
        <f>+$J$18</f>
        <v xml:space="preserve">  WIOA Youth Out of School</v>
      </c>
      <c r="K201" s="196" t="str">
        <f>+$K$18</f>
        <v>Current / Original</v>
      </c>
      <c r="L201" s="573" t="str">
        <f>+$L$18</f>
        <v xml:space="preserve">  JAG IN SCHOOL</v>
      </c>
      <c r="M201" s="198" t="str">
        <f>+$M$18</f>
        <v>Current / Original</v>
      </c>
      <c r="N201" s="197" t="str">
        <f>+$N$18</f>
        <v xml:space="preserve"> JAG OUT OF SCHOOL</v>
      </c>
      <c r="O201" s="608" t="str">
        <f>+$O$18</f>
        <v>Current / Original</v>
      </c>
      <c r="P201" s="602" t="str">
        <f>+$P$18</f>
        <v xml:space="preserve"> KINEXUS In School</v>
      </c>
      <c r="Q201" s="606" t="str">
        <f>+$Q$18</f>
        <v>Current / Original</v>
      </c>
      <c r="R201" s="187" t="str">
        <f>+$R$18</f>
        <v xml:space="preserve"> KINEXUS Out of School</v>
      </c>
      <c r="S201" s="198" t="str">
        <f>+$M$18</f>
        <v>Current / Original</v>
      </c>
      <c r="T201" s="602" t="str">
        <f>+$T$18</f>
        <v xml:space="preserve">  HI - C YOUTH</v>
      </c>
      <c r="U201" s="657" t="str">
        <f>+$U$18</f>
        <v>Current / Original</v>
      </c>
      <c r="V201" s="602" t="str">
        <f>+$V$18</f>
        <v xml:space="preserve"> FY19 Foster Care</v>
      </c>
      <c r="W201" s="667" t="str">
        <f>+$W$18</f>
        <v>Current / Original</v>
      </c>
      <c r="X201" s="658" t="str">
        <f>+$X$18</f>
        <v xml:space="preserve">  FY18 Foster Care</v>
      </c>
      <c r="Y201" s="733" t="str">
        <f>+$Y$18</f>
        <v>Current / Original</v>
      </c>
      <c r="Z201" s="658" t="str">
        <f>+$Z$18</f>
        <v xml:space="preserve"> JMG In School</v>
      </c>
      <c r="AA201" s="684" t="str">
        <f>+$AA$18</f>
        <v>Current / Original</v>
      </c>
      <c r="AB201" s="602"/>
      <c r="AC201" s="126"/>
    </row>
    <row r="202" spans="1:34" ht="23.25" thickBot="1" x14ac:dyDescent="0.25">
      <c r="A202" s="127"/>
      <c r="B202" s="659"/>
      <c r="C202" s="128"/>
      <c r="D202" s="128"/>
      <c r="E202" s="603"/>
      <c r="F202" s="129"/>
      <c r="G202" s="164" t="str">
        <f>+$G$19</f>
        <v xml:space="preserve">   WIOA Youth In School</v>
      </c>
      <c r="H202" s="130" t="str">
        <f>+$H$19</f>
        <v>Change</v>
      </c>
      <c r="I202" s="567" t="str">
        <f>+$I$19</f>
        <v xml:space="preserve">  WIOA Youth Out of School</v>
      </c>
      <c r="J202" s="560" t="str">
        <f>+$J$19</f>
        <v>Change</v>
      </c>
      <c r="K202" s="199" t="str">
        <f>+$K$19</f>
        <v xml:space="preserve">  JAG IN SCHOOL</v>
      </c>
      <c r="L202" s="574" t="str">
        <f>+$L$19</f>
        <v>Change</v>
      </c>
      <c r="M202" s="201" t="str">
        <f>+$M$19</f>
        <v xml:space="preserve"> JAG OUT OF SCHOOL</v>
      </c>
      <c r="N202" s="200" t="str">
        <f>+$N$19</f>
        <v>Change</v>
      </c>
      <c r="O202" s="609" t="str">
        <f>+$O$19</f>
        <v xml:space="preserve"> KINEXUS In School</v>
      </c>
      <c r="P202" s="604" t="str">
        <f>+$P$19</f>
        <v>Change</v>
      </c>
      <c r="Q202" s="607" t="str">
        <f>$Q$19</f>
        <v xml:space="preserve"> KINEXUS Out of School</v>
      </c>
      <c r="R202" s="188" t="str">
        <f>+$R$19</f>
        <v>Change</v>
      </c>
      <c r="S202" s="605" t="str">
        <f>+$S$19</f>
        <v xml:space="preserve">  HI - C YOUTH</v>
      </c>
      <c r="T202" s="200" t="str">
        <f>+$N$19</f>
        <v>Change</v>
      </c>
      <c r="U202" s="660" t="str">
        <f>+$U$19</f>
        <v xml:space="preserve"> FY19 Foster Care</v>
      </c>
      <c r="V202" s="604" t="str">
        <f>+$P$19</f>
        <v>Change</v>
      </c>
      <c r="W202" s="668" t="str">
        <f>+$W$19</f>
        <v xml:space="preserve">  FY18 Foster Care</v>
      </c>
      <c r="X202" s="661" t="str">
        <f>+$X$19</f>
        <v>Change</v>
      </c>
      <c r="Y202" s="734" t="str">
        <f>+$Y$19</f>
        <v xml:space="preserve"> JMG In School</v>
      </c>
      <c r="Z202" s="661" t="str">
        <f>+$Z$19</f>
        <v>Change</v>
      </c>
      <c r="AA202" s="685" t="str">
        <f>+$AA$19</f>
        <v xml:space="preserve">  JMG OUT OF SCHOOL</v>
      </c>
      <c r="AB202" s="604"/>
      <c r="AC202" s="131" t="s">
        <v>56</v>
      </c>
    </row>
    <row r="203" spans="1:34" x14ac:dyDescent="0.2">
      <c r="A203" s="31"/>
      <c r="B203" s="21"/>
      <c r="C203" s="53"/>
      <c r="D203" s="53"/>
      <c r="E203" s="53"/>
      <c r="F203" s="53"/>
      <c r="G203" s="59"/>
      <c r="H203" s="59"/>
      <c r="I203" s="546"/>
      <c r="J203" s="546"/>
      <c r="K203" s="59"/>
      <c r="L203" s="546"/>
      <c r="M203" s="59"/>
      <c r="N203" s="59"/>
      <c r="O203" s="59"/>
      <c r="P203" s="59"/>
      <c r="Q203" s="59"/>
      <c r="R203" s="59"/>
      <c r="S203" s="59"/>
      <c r="T203" s="59"/>
      <c r="U203" s="59"/>
      <c r="V203" s="59"/>
      <c r="W203" s="59"/>
      <c r="X203" s="59"/>
      <c r="Y203" s="59"/>
      <c r="Z203" s="59"/>
      <c r="AA203" s="59"/>
      <c r="AB203" s="59"/>
      <c r="AC203" s="60"/>
    </row>
    <row r="204" spans="1:34" x14ac:dyDescent="0.2">
      <c r="A204" s="31"/>
      <c r="B204" s="21"/>
      <c r="C204" s="53"/>
      <c r="D204" s="53"/>
      <c r="E204" s="53"/>
      <c r="F204" s="53"/>
      <c r="G204" s="21"/>
      <c r="H204" s="21"/>
      <c r="I204" s="545"/>
      <c r="J204" s="545"/>
      <c r="K204" s="21"/>
      <c r="L204" s="545"/>
      <c r="M204" s="21"/>
      <c r="N204" s="21"/>
      <c r="O204" s="21"/>
      <c r="P204" s="21"/>
      <c r="Q204" s="21"/>
      <c r="R204" s="21"/>
      <c r="S204" s="21"/>
      <c r="T204" s="21"/>
      <c r="U204" s="21"/>
      <c r="V204" s="21"/>
      <c r="W204" s="21"/>
      <c r="X204" s="21"/>
      <c r="Y204" s="21"/>
      <c r="Z204" s="21"/>
      <c r="AA204" s="21"/>
      <c r="AB204" s="21"/>
      <c r="AC204" s="132"/>
    </row>
    <row r="205" spans="1:34" ht="16.5" customHeight="1" thickBot="1" x14ac:dyDescent="0.25">
      <c r="A205" s="81" t="s">
        <v>134</v>
      </c>
      <c r="B205" s="82"/>
      <c r="C205" s="83"/>
      <c r="D205" s="83"/>
      <c r="E205" s="83"/>
      <c r="F205" s="83"/>
      <c r="G205" s="84"/>
      <c r="H205" s="84">
        <f>+H194+H186+H178+H160+H146+H140+H133+H56+H40+H28+H125+H93+H105</f>
        <v>0</v>
      </c>
      <c r="I205" s="561"/>
      <c r="J205" s="561">
        <f>+J194+J186+J178+J160+J146+J140+J133+J56+J40+J28+J125+J93+J105</f>
        <v>0</v>
      </c>
      <c r="K205" s="84"/>
      <c r="L205" s="561">
        <f>+L194+L186+L178+L160+L146+L140+L133+L56+L40+L28+L125+L93+L105</f>
        <v>0</v>
      </c>
      <c r="M205" s="84"/>
      <c r="N205" s="561">
        <f>+N194+N186+N178+N160+N146+N140+N133+N56+N40+N28+N125+N93+N105</f>
        <v>0</v>
      </c>
      <c r="O205" s="561"/>
      <c r="P205" s="561">
        <f>+P194+P186+P178+P160+P146+P140+P133+P56+P40+P28+P125+P93+P105</f>
        <v>0</v>
      </c>
      <c r="Q205" s="561"/>
      <c r="R205" s="561">
        <f>+R194+R186+R178+R160+R146+R140+R133+R56+R40+R28+R125+R93+R105</f>
        <v>0</v>
      </c>
      <c r="S205" s="84"/>
      <c r="T205" s="84">
        <f>+T194+T186+T178+T160+T146+T140+T133+T56+T40+T28+T125+T93+T105</f>
        <v>0</v>
      </c>
      <c r="U205" s="84"/>
      <c r="V205" s="84">
        <f>+V194+V186+V178+V160+V146+V140+V133+V56+V40+V28+V125+V93+V105</f>
        <v>0</v>
      </c>
      <c r="W205" s="84"/>
      <c r="X205" s="84">
        <f>+X194+X186+X178+X160+X146+X140+X133+X56+X40+X28+X125+X93+X105</f>
        <v>0</v>
      </c>
      <c r="Y205" s="84"/>
      <c r="Z205" s="84">
        <f>+Z194+Z186+Z178+Z160+Z146+Z140+Z133+Z56+Z40+Z28+Z125+Z93+Z105</f>
        <v>0</v>
      </c>
      <c r="AA205" s="84"/>
      <c r="AB205" s="84">
        <f>+AB194+AB186+AB178+AB160+AB146+AB140+AB133+AB56+AB40+AB28+AB125+AB93+AB105</f>
        <v>0</v>
      </c>
      <c r="AC205" s="84">
        <f>SUM(G205:T205)</f>
        <v>0</v>
      </c>
      <c r="AD205" s="530"/>
      <c r="AE205" s="530"/>
      <c r="AF205" s="24"/>
      <c r="AG205" s="20" t="s">
        <v>55</v>
      </c>
      <c r="AH205" s="24"/>
    </row>
    <row r="206" spans="1:34" ht="13.5" thickTop="1" x14ac:dyDescent="0.2">
      <c r="N206" s="577"/>
      <c r="O206" s="577"/>
      <c r="P206" s="577"/>
      <c r="Q206" s="577"/>
      <c r="R206" s="577"/>
    </row>
    <row r="208" spans="1:34" ht="16.5" customHeight="1" thickBot="1" x14ac:dyDescent="0.3">
      <c r="A208" s="85" t="s">
        <v>89</v>
      </c>
      <c r="B208" s="86"/>
      <c r="C208" s="87"/>
      <c r="D208" s="87"/>
      <c r="E208" s="87"/>
      <c r="F208" s="87"/>
      <c r="G208" s="354">
        <f>+G197+G59+H205</f>
        <v>0</v>
      </c>
      <c r="H208" s="354"/>
      <c r="I208" s="562">
        <f>+I197+I59+J205</f>
        <v>0</v>
      </c>
      <c r="J208" s="562"/>
      <c r="K208" s="354">
        <f>+K197+K59+L205</f>
        <v>0</v>
      </c>
      <c r="L208" s="562"/>
      <c r="M208" s="354">
        <f>+M197+M59+N205</f>
        <v>0</v>
      </c>
      <c r="N208" s="354"/>
      <c r="O208" s="354">
        <f>+O197+O59+P205</f>
        <v>0</v>
      </c>
      <c r="P208" s="354"/>
      <c r="Q208" s="354">
        <f>+Q197+Q59+R205</f>
        <v>0</v>
      </c>
      <c r="R208" s="354"/>
      <c r="S208" s="354">
        <f>+S197+S59+T205</f>
        <v>0</v>
      </c>
      <c r="T208" s="354"/>
      <c r="U208" s="354">
        <f>+U197+U59+V205</f>
        <v>0</v>
      </c>
      <c r="V208" s="355"/>
      <c r="W208" s="354">
        <f>+W197+W59+X205</f>
        <v>0</v>
      </c>
      <c r="X208" s="355"/>
      <c r="Y208" s="354">
        <f>+Y197+Y59+Z205</f>
        <v>0</v>
      </c>
      <c r="Z208" s="355"/>
      <c r="AA208" s="354">
        <f>+AA197+AA59+AB205</f>
        <v>0</v>
      </c>
      <c r="AB208" s="355"/>
      <c r="AC208" s="355">
        <f>+AC197+AC59</f>
        <v>0</v>
      </c>
    </row>
    <row r="209" spans="1:31" ht="16.5" customHeight="1" thickTop="1" thickBot="1" x14ac:dyDescent="0.3">
      <c r="A209" s="85" t="s">
        <v>225</v>
      </c>
      <c r="B209" s="86"/>
      <c r="C209" s="87"/>
      <c r="D209" s="87"/>
      <c r="E209" s="87"/>
      <c r="F209" s="87"/>
      <c r="G209" s="752" t="s">
        <v>229</v>
      </c>
      <c r="H209" s="753"/>
      <c r="I209" s="750" t="e">
        <f>(I208+M208)/SUM(G208:M208)</f>
        <v>#DIV/0!</v>
      </c>
      <c r="J209" s="751"/>
      <c r="K209" s="97" t="s">
        <v>236</v>
      </c>
      <c r="L209" s="563"/>
      <c r="M209" s="97"/>
      <c r="N209" s="97"/>
      <c r="O209" s="97"/>
      <c r="P209" s="97"/>
      <c r="Q209" s="97"/>
      <c r="R209" s="97"/>
      <c r="S209" s="97"/>
      <c r="T209" s="97"/>
      <c r="U209" s="97"/>
      <c r="V209" s="97"/>
      <c r="W209" s="97"/>
      <c r="X209" s="97"/>
      <c r="Y209" s="97"/>
      <c r="Z209" s="97"/>
      <c r="AA209" s="97"/>
      <c r="AB209" s="97"/>
      <c r="AC209" s="97"/>
    </row>
    <row r="210" spans="1:31" ht="16.5" customHeight="1" thickTop="1" x14ac:dyDescent="0.25">
      <c r="A210" s="96"/>
      <c r="B210" s="20"/>
      <c r="C210" s="75"/>
      <c r="D210" s="75"/>
      <c r="E210" s="75"/>
      <c r="F210" s="75"/>
      <c r="G210" s="97"/>
      <c r="H210" s="97"/>
      <c r="I210" s="563"/>
      <c r="J210" s="563"/>
      <c r="K210" s="97"/>
      <c r="L210" s="563"/>
      <c r="M210" s="97"/>
      <c r="N210" s="97"/>
      <c r="O210" s="97"/>
      <c r="P210" s="97"/>
      <c r="Q210" s="97"/>
      <c r="R210" s="97"/>
      <c r="S210" s="97"/>
      <c r="T210" s="97"/>
      <c r="U210" s="97"/>
      <c r="V210" s="97"/>
      <c r="W210" s="97"/>
      <c r="X210" s="97"/>
      <c r="Y210" s="97"/>
      <c r="Z210" s="97"/>
      <c r="AA210" s="97"/>
      <c r="AB210" s="97"/>
      <c r="AC210" s="97"/>
    </row>
    <row r="211" spans="1:31" ht="16.5" customHeight="1" thickBot="1" x14ac:dyDescent="0.3">
      <c r="A211" s="85" t="s">
        <v>90</v>
      </c>
      <c r="B211" s="86"/>
      <c r="C211" s="87"/>
      <c r="D211" s="87"/>
      <c r="E211" s="87"/>
      <c r="F211" s="87"/>
      <c r="G211" s="354">
        <f>+G47+H47+G146+H146+G118+H118</f>
        <v>0</v>
      </c>
      <c r="H211" s="354"/>
      <c r="I211" s="562">
        <f>+I47+J47+I146+J146+I118+J118</f>
        <v>0</v>
      </c>
      <c r="J211" s="562"/>
      <c r="K211" s="354">
        <f>+K47+L47+K146+L146+K118+L118</f>
        <v>0</v>
      </c>
      <c r="L211" s="562"/>
      <c r="M211" s="354">
        <f>+M47+N47+M146+N146+M118+N118</f>
        <v>0</v>
      </c>
      <c r="N211" s="354"/>
      <c r="O211" s="354">
        <f>+O47+P47+O146+P146+O118+P118</f>
        <v>0</v>
      </c>
      <c r="P211" s="354"/>
      <c r="Q211" s="354">
        <f>+Q47+R47+Q146+R146+Q118+R118</f>
        <v>0</v>
      </c>
      <c r="R211" s="354"/>
      <c r="S211" s="354">
        <f>+S47+T47+S146+T146+S118+T118</f>
        <v>0</v>
      </c>
      <c r="T211" s="354"/>
      <c r="U211" s="354">
        <f>+U47+V47+U146+V146+U118+V118</f>
        <v>0</v>
      </c>
      <c r="V211" s="355"/>
      <c r="W211" s="354">
        <f>+W47+X47+W146+X146+W118+X118</f>
        <v>0</v>
      </c>
      <c r="X211" s="355"/>
      <c r="Y211" s="354">
        <f>+Y47+Z47+Y146+Z146+Y118+Z118</f>
        <v>0</v>
      </c>
      <c r="Z211" s="355"/>
      <c r="AA211" s="354">
        <f>+AA47+AB47+AA146+AB146+AA118+AB118</f>
        <v>0</v>
      </c>
      <c r="AB211" s="355"/>
      <c r="AC211" s="355">
        <f>SUM(G211:T211)</f>
        <v>0</v>
      </c>
    </row>
    <row r="212" spans="1:31" ht="16.5" customHeight="1" thickTop="1" x14ac:dyDescent="0.25">
      <c r="A212" s="96"/>
      <c r="B212" s="20"/>
      <c r="C212" s="75"/>
      <c r="D212" s="75"/>
      <c r="E212" s="75"/>
      <c r="F212" s="75"/>
      <c r="G212" s="97"/>
      <c r="H212" s="97"/>
      <c r="I212" s="563"/>
      <c r="J212" s="563"/>
      <c r="K212" s="97"/>
      <c r="L212" s="563"/>
      <c r="M212" s="97"/>
      <c r="N212" s="97"/>
      <c r="O212" s="97"/>
      <c r="P212" s="97"/>
      <c r="Q212" s="97"/>
      <c r="R212" s="97"/>
      <c r="S212" s="97"/>
      <c r="T212" s="97"/>
      <c r="U212" s="97"/>
      <c r="V212" s="97"/>
      <c r="W212" s="97"/>
      <c r="X212" s="97"/>
      <c r="Y212" s="97"/>
      <c r="Z212" s="97"/>
      <c r="AA212" s="97"/>
      <c r="AB212" s="97"/>
      <c r="AC212" s="97"/>
    </row>
    <row r="213" spans="1:31" ht="16.5" customHeight="1" x14ac:dyDescent="0.2"/>
    <row r="214" spans="1:31" ht="16.5" customHeight="1" thickBot="1" x14ac:dyDescent="0.3">
      <c r="A214" s="85" t="s">
        <v>91</v>
      </c>
      <c r="B214" s="86"/>
      <c r="C214" s="87"/>
      <c r="D214" s="87"/>
      <c r="E214" s="87"/>
      <c r="F214" s="87"/>
      <c r="G214" s="354">
        <f>+G208-G211</f>
        <v>0</v>
      </c>
      <c r="H214" s="354"/>
      <c r="I214" s="562">
        <f>+I208-I211</f>
        <v>0</v>
      </c>
      <c r="J214" s="562"/>
      <c r="K214" s="354">
        <f>+K208-K211</f>
        <v>0</v>
      </c>
      <c r="L214" s="562"/>
      <c r="M214" s="354">
        <f>+M208-M211</f>
        <v>0</v>
      </c>
      <c r="N214" s="354"/>
      <c r="O214" s="354">
        <f>+O208-O211</f>
        <v>0</v>
      </c>
      <c r="P214" s="354"/>
      <c r="Q214" s="354">
        <f>+Q208-Q211</f>
        <v>0</v>
      </c>
      <c r="R214" s="354"/>
      <c r="S214" s="354">
        <f>+S208-S211</f>
        <v>0</v>
      </c>
      <c r="T214" s="354"/>
      <c r="U214" s="354">
        <f>+U208-U211</f>
        <v>0</v>
      </c>
      <c r="V214" s="355"/>
      <c r="W214" s="354">
        <f>+W208-W211</f>
        <v>0</v>
      </c>
      <c r="X214" s="355"/>
      <c r="Y214" s="354">
        <f>+Y208-Y211</f>
        <v>0</v>
      </c>
      <c r="Z214" s="355"/>
      <c r="AA214" s="354">
        <f>+AA208-AA211</f>
        <v>0</v>
      </c>
      <c r="AB214" s="355"/>
      <c r="AC214" s="355">
        <f>SUM(G214:T214)</f>
        <v>0</v>
      </c>
    </row>
    <row r="215" spans="1:31" ht="16.5" customHeight="1" thickTop="1" x14ac:dyDescent="0.25">
      <c r="A215" s="96"/>
      <c r="B215" s="20"/>
      <c r="C215" s="75"/>
      <c r="D215" s="75"/>
      <c r="E215" s="75"/>
      <c r="F215" s="75"/>
      <c r="G215" s="97"/>
      <c r="H215" s="97"/>
      <c r="I215" s="563"/>
      <c r="J215" s="563"/>
      <c r="K215" s="97"/>
      <c r="L215" s="563"/>
      <c r="M215" s="97"/>
      <c r="N215" s="97"/>
      <c r="O215" s="97"/>
      <c r="P215" s="97"/>
      <c r="Q215" s="97"/>
      <c r="R215" s="97"/>
      <c r="S215" s="97"/>
      <c r="T215" s="97"/>
      <c r="U215" s="97"/>
      <c r="V215" s="97"/>
      <c r="W215" s="97"/>
      <c r="X215" s="97"/>
      <c r="Y215" s="97"/>
      <c r="Z215" s="97"/>
      <c r="AA215" s="97"/>
      <c r="AB215" s="97"/>
      <c r="AC215" s="97"/>
    </row>
    <row r="216" spans="1:31" s="405" customFormat="1" ht="16.5" customHeight="1" thickBot="1" x14ac:dyDescent="0.3">
      <c r="A216" s="85" t="s">
        <v>270</v>
      </c>
      <c r="B216" s="86"/>
      <c r="C216" s="87"/>
      <c r="D216" s="87"/>
      <c r="E216" s="87"/>
      <c r="F216" s="478"/>
      <c r="G216" s="354">
        <f>ROUND(+G186+H186+G178+H178,0)</f>
        <v>0</v>
      </c>
      <c r="H216" s="354"/>
      <c r="I216" s="354">
        <f>ROUND(+I186+J186+I178+J178,0)</f>
        <v>0</v>
      </c>
      <c r="J216" s="562"/>
      <c r="K216" s="354">
        <f>ROUND(+K186+L186+K178+L178,0)</f>
        <v>0</v>
      </c>
      <c r="L216" s="562"/>
      <c r="M216" s="354">
        <f>ROUND(+M186+N186+M178+N178,0)</f>
        <v>0</v>
      </c>
      <c r="N216" s="476"/>
      <c r="O216" s="476"/>
      <c r="P216" s="476"/>
      <c r="Q216" s="476"/>
      <c r="R216" s="476"/>
      <c r="S216" s="477"/>
      <c r="T216" s="477"/>
      <c r="U216" s="477"/>
      <c r="V216" s="477"/>
      <c r="W216" s="477"/>
      <c r="X216" s="477"/>
      <c r="Y216" s="726"/>
      <c r="Z216" s="726"/>
      <c r="AA216" s="622" t="s">
        <v>257</v>
      </c>
      <c r="AB216" s="476" t="e">
        <f>AC216/SUM(G208:M208)</f>
        <v>#DIV/0!</v>
      </c>
      <c r="AC216" s="355">
        <f>SUM(G216:M216)</f>
        <v>0</v>
      </c>
      <c r="AD216" s="526"/>
      <c r="AE216" s="526"/>
    </row>
    <row r="217" spans="1:31" ht="13.5" thickTop="1" x14ac:dyDescent="0.2"/>
    <row r="218" spans="1:31" x14ac:dyDescent="0.2">
      <c r="J218" s="541" t="s">
        <v>55</v>
      </c>
    </row>
  </sheetData>
  <protectedRanges>
    <protectedRange sqref="G20 I20 K20 M20 A46:A56 G33 I33 G45 I45 K45 M45 G67 I67 K67 M67 G97 I97 K97 M97 G109 I109 K109 M109 G137 I137 K137 M137 G144 I144 K144 M144 G150 I150 K150 M150 G164 I164 K164 M164 G182 I182 K182 M182 G190 I190 K190 M190 S20 S45 S67 S97 S109 S137 S144 S150 S164 S190 O137 O20 O45 O67 O97 O109 O144 O164 O182 O190 A34:J40 M33:N33 K35:N40 K33:K34 M34 U20:AA20 U45:AA45 U67:AA67 U97:AA97 U109:AA109 U137:AA137 U150:AA150 U164:AA164 U182:AA182 U190:AA190 AC98:AC104 AC110:AC124 AC129:AC132 AC138:AC139 AC145 AC152:AC153 AC175:AC177 AC183:AC186 AC191:AC193 AC34:AC40 AC68:AC92 AC166:AC173 U144:AA144 AC155:AC159 A21:AC28 Q20 O33:AB40 Q45 B56:AC56 C46:AC55 G59:AC59 Q67 Q97 Q109 Q137 O150 Q150 Q164 Q182:S182 Q190" name="Budget sheet Prog Serv"/>
    <protectedRange sqref="A1:A14" name="Budget sheet Titles"/>
    <protectedRange sqref="A145:A146 A183:C183 B152:F153 E183:N183 G177 A166:F178 I177 K177 A184:F186 G184:N184 G186:N186 A155:F157 A158:J159 G157:J157 K157:L159 A165:B165 M177:N177 O165:AC165 A129:AB132 O175:AB177 G152:L156 O174:AC174 G185 I185:M185 G165:N176 A151:A154 C154:F154 AC154 C151:P151 M152:P159 C145:AB145 A133:AC133 A138:AB139 A140:AC140 B146:AC146 R151:AC151 R152:AB159 Q151:Q159 A160:AC160 O166:AB173 G178:AC178 O183:AB186 A191:AB193 A194:AC194 G197:AC197" name="Budget sheet Prog Activities"/>
    <protectedRange sqref="M65:N66 T66 M95:N96 T96 M107:N108 T108 S65 S95 S107" name="Range1"/>
    <protectedRange sqref="B103:B104 B49:B55 A98:A104 B98:B101 J98:J102 M70:N70 K76:L92 N74:N75 M78:N92 M98:N100 N102:N103 M110:N111 A68:J92 L69:L75 K68:K75 N69 M68:M69 N71:N72 N77 M71:M77 S68:S75 C98:I104 M101:M104 A110:H124 I110:J122 J123 I123:I124 K110:L124 N113:N120 M112:M120 M121:N124 T72:T75 T100:T104 S76:T78 T69:T70 U69:V78 K98:L104 S79:V92 T68:AB68 W69:AB92 U99:AB104 O68:R92 O98:Q104 R98:AB98 R99:S104 O110:AB124" name="Budget sheet Prog Serv_2"/>
    <protectedRange sqref="A93:AC93 A105:AC106 A125:AC125" name="Budget sheet Prog Activities_2"/>
  </protectedRanges>
  <mergeCells count="15">
    <mergeCell ref="A16:AC16"/>
    <mergeCell ref="A17:AC17"/>
    <mergeCell ref="A30:AC30"/>
    <mergeCell ref="A64:AC64"/>
    <mergeCell ref="A42:AC42"/>
    <mergeCell ref="A29:AC29"/>
    <mergeCell ref="I209:J209"/>
    <mergeCell ref="G209:H209"/>
    <mergeCell ref="A63:AC63"/>
    <mergeCell ref="A107:B107"/>
    <mergeCell ref="A65:B65"/>
    <mergeCell ref="A165:B165"/>
    <mergeCell ref="C175:F175"/>
    <mergeCell ref="C176:F176"/>
    <mergeCell ref="C177:F177"/>
  </mergeCells>
  <phoneticPr fontId="0" type="noConversion"/>
  <pageMargins left="0.25" right="0.25" top="0.75" bottom="0.75" header="0.3" footer="0.3"/>
  <pageSetup scale="38" fitToHeight="4" orientation="landscape" horizontalDpi="4294967293" verticalDpi="4294967293" r:id="rId1"/>
  <headerFooter alignWithMargins="0">
    <oddFooter>Page &amp;P of &amp;N</oddFooter>
  </headerFooter>
  <rowBreaks count="4" manualBreakCount="4">
    <brk id="61" max="18" man="1"/>
    <brk id="106" max="18" man="1"/>
    <brk id="147" max="18" man="1"/>
    <brk id="187" max="18" man="1"/>
  </rowBreaks>
  <ignoredErrors>
    <ignoredError sqref="M16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4"/>
  <sheetViews>
    <sheetView zoomScaleNormal="100" workbookViewId="0"/>
  </sheetViews>
  <sheetFormatPr defaultRowHeight="12.75" x14ac:dyDescent="0.2"/>
  <cols>
    <col min="2" max="2" width="8.28515625" customWidth="1"/>
    <col min="3" max="3" width="33.42578125" customWidth="1"/>
    <col min="4" max="4" width="16.5703125" customWidth="1"/>
    <col min="5" max="5" width="18" customWidth="1"/>
    <col min="6" max="10" width="16" customWidth="1"/>
    <col min="11" max="12" width="13.42578125" style="498" customWidth="1"/>
    <col min="13" max="16" width="14.28515625" style="498" customWidth="1"/>
    <col min="17" max="17" width="15.28515625" style="498" customWidth="1"/>
    <col min="18" max="18" width="14.42578125" customWidth="1"/>
  </cols>
  <sheetData>
    <row r="1" spans="1:17" x14ac:dyDescent="0.2">
      <c r="A1" s="134" t="str">
        <f>+'BUDGET '!A1</f>
        <v xml:space="preserve">Agency Name:  </v>
      </c>
      <c r="G1" s="105"/>
      <c r="J1" s="105"/>
      <c r="K1" s="105"/>
      <c r="L1" s="105"/>
      <c r="O1" s="105"/>
      <c r="P1" s="105"/>
      <c r="Q1" s="105">
        <f ca="1">TODAY()</f>
        <v>43483</v>
      </c>
    </row>
    <row r="2" spans="1:17" x14ac:dyDescent="0.2">
      <c r="A2" s="134" t="str">
        <f>+'BUDGET '!A2</f>
        <v>Funding Source:   WIOA Youth In School</v>
      </c>
      <c r="G2" s="32"/>
      <c r="J2" s="32"/>
      <c r="K2" s="32"/>
      <c r="L2" s="32"/>
      <c r="O2" s="32"/>
      <c r="P2" s="32"/>
      <c r="Q2" s="32" t="s">
        <v>70</v>
      </c>
    </row>
    <row r="3" spans="1:17" x14ac:dyDescent="0.2">
      <c r="A3" s="134" t="str">
        <f>+'BUDGET '!A3</f>
        <v>Funding Source:  WIOA Youth Out of School</v>
      </c>
    </row>
    <row r="4" spans="1:17" x14ac:dyDescent="0.2">
      <c r="A4" s="134" t="str">
        <f>+'BUDGET '!A4</f>
        <v>Funding Source:  JAG IN SCHOOL</v>
      </c>
    </row>
    <row r="5" spans="1:17" x14ac:dyDescent="0.2">
      <c r="A5" s="134" t="str">
        <f>+'BUDGET '!A5</f>
        <v>Funding Source: JAG OUT OF SCHOOL</v>
      </c>
    </row>
    <row r="6" spans="1:17" s="498" customFormat="1" x14ac:dyDescent="0.2">
      <c r="A6" s="134" t="str">
        <f>+'BUDGET '!A6</f>
        <v>Funding Source: KINEXUS In School</v>
      </c>
    </row>
    <row r="7" spans="1:17" s="498" customFormat="1" x14ac:dyDescent="0.2">
      <c r="A7" s="134" t="str">
        <f>+'BUDGET '!A7</f>
        <v>Funding Source: KINEXUS Out of School</v>
      </c>
    </row>
    <row r="8" spans="1:17" s="498" customFormat="1" x14ac:dyDescent="0.2">
      <c r="A8" s="134" t="str">
        <f>+'BUDGET '!A8</f>
        <v>Funding Source:  HI - C YOUTH</v>
      </c>
    </row>
    <row r="9" spans="1:17" s="498" customFormat="1" x14ac:dyDescent="0.2">
      <c r="A9" s="134" t="str">
        <f>+'BUDGET '!A9</f>
        <v>Funding Source: FY19 Foster Care</v>
      </c>
    </row>
    <row r="10" spans="1:17" s="498" customFormat="1" x14ac:dyDescent="0.2">
      <c r="A10" s="134" t="str">
        <f>+'BUDGET '!A10</f>
        <v>Funding Source:  FY18 Foster Care</v>
      </c>
    </row>
    <row r="11" spans="1:17" s="498" customFormat="1" x14ac:dyDescent="0.2">
      <c r="A11" s="134" t="str">
        <f>+'BUDGET '!A11</f>
        <v>Funding Source: JMG In School</v>
      </c>
    </row>
    <row r="12" spans="1:17" s="498" customFormat="1" x14ac:dyDescent="0.2">
      <c r="A12" s="134" t="str">
        <f>+'BUDGET '!$A$12</f>
        <v>Funding Source:  JMG OUT OF SCHOOL</v>
      </c>
    </row>
    <row r="13" spans="1:17" x14ac:dyDescent="0.2">
      <c r="A13" s="134" t="str">
        <f>+'BUDGET '!A13</f>
        <v xml:space="preserve">Contract #: </v>
      </c>
    </row>
    <row r="14" spans="1:17" x14ac:dyDescent="0.2">
      <c r="A14" s="134" t="str">
        <f>+'BUDGET '!A14</f>
        <v xml:space="preserve">Addendum #:   </v>
      </c>
    </row>
    <row r="15" spans="1:17" x14ac:dyDescent="0.2">
      <c r="A15" s="1"/>
    </row>
    <row r="16" spans="1:17" ht="15.75" x14ac:dyDescent="0.25">
      <c r="A16" s="780" t="s">
        <v>0</v>
      </c>
      <c r="B16" s="780"/>
      <c r="C16" s="780"/>
      <c r="D16" s="780"/>
      <c r="E16" s="780"/>
      <c r="F16" s="780"/>
      <c r="G16" s="780"/>
      <c r="H16" s="780"/>
      <c r="I16" s="780"/>
      <c r="J16" s="780"/>
      <c r="K16" s="596"/>
      <c r="L16" s="741"/>
      <c r="M16" s="513"/>
      <c r="N16" s="618"/>
      <c r="O16" s="652"/>
      <c r="P16" s="710"/>
      <c r="Q16" s="652"/>
    </row>
    <row r="18" spans="1:20" x14ac:dyDescent="0.2">
      <c r="A18" s="474" t="s">
        <v>226</v>
      </c>
    </row>
    <row r="19" spans="1:20" ht="13.5" thickBot="1" x14ac:dyDescent="0.25"/>
    <row r="20" spans="1:20" x14ac:dyDescent="0.2">
      <c r="A20" s="781" t="s">
        <v>64</v>
      </c>
      <c r="B20" s="782"/>
      <c r="C20" s="783"/>
      <c r="D20" s="165" t="s">
        <v>1</v>
      </c>
      <c r="E20" s="165" t="s">
        <v>3</v>
      </c>
      <c r="F20" s="160" t="s">
        <v>5</v>
      </c>
      <c r="G20" s="179"/>
      <c r="H20" s="189"/>
      <c r="I20" s="641"/>
      <c r="J20" s="642"/>
      <c r="K20" s="643"/>
      <c r="L20" s="643"/>
      <c r="M20" s="636"/>
      <c r="N20" s="669"/>
      <c r="O20" s="672"/>
      <c r="P20" s="735"/>
      <c r="Q20" s="698"/>
      <c r="R20" s="700"/>
    </row>
    <row r="21" spans="1:20" ht="37.5" customHeight="1" x14ac:dyDescent="0.2">
      <c r="A21" s="784"/>
      <c r="B21" s="785"/>
      <c r="C21" s="786"/>
      <c r="D21" s="4" t="s">
        <v>2</v>
      </c>
      <c r="E21" s="4" t="s">
        <v>4</v>
      </c>
      <c r="F21" s="174" t="s">
        <v>2</v>
      </c>
      <c r="G21" s="180" t="str">
        <f>RIGHT(A2,LEN(A2)-15)</f>
        <v xml:space="preserve">   WIOA Youth In School</v>
      </c>
      <c r="H21" s="190" t="str">
        <f>RIGHT(A3,LEN(A3)-15)</f>
        <v xml:space="preserve">  WIOA Youth Out of School</v>
      </c>
      <c r="I21" s="644" t="str">
        <f>RIGHT(A4,LEN(A4)-15)</f>
        <v xml:space="preserve">  JAG IN SCHOOL</v>
      </c>
      <c r="J21" s="645" t="str">
        <f>RIGHT(A5,LEN(A5)-15)</f>
        <v xml:space="preserve"> JAG OUT OF SCHOOL</v>
      </c>
      <c r="K21" s="640" t="str">
        <f>RIGHT($A6,LEN($A6)-15)</f>
        <v xml:space="preserve"> KINEXUS In School</v>
      </c>
      <c r="L21" s="640" t="str">
        <f>RIGHT($A7,LEN($A7)-15)</f>
        <v xml:space="preserve"> KINEXUS Out of School</v>
      </c>
      <c r="M21" s="633" t="str">
        <f>RIGHT($A8,LEN($A8)-15)</f>
        <v xml:space="preserve">  HI - C YOUTH</v>
      </c>
      <c r="N21" s="670" t="str">
        <f>RIGHT($A9,LEN(A9)-15)</f>
        <v xml:space="preserve"> FY19 Foster Care</v>
      </c>
      <c r="O21" s="673" t="str">
        <f>RIGHT($A10,LEN(A10)-15)</f>
        <v xml:space="preserve">  FY18 Foster Care</v>
      </c>
      <c r="P21" s="736" t="str">
        <f>RIGHT($A11,LEN(A11)-15)</f>
        <v xml:space="preserve"> JMG In School</v>
      </c>
      <c r="Q21" s="699" t="str">
        <f>RIGHT($A11,LEN(A11)-15)</f>
        <v xml:space="preserve"> JMG In School</v>
      </c>
      <c r="R21" s="701" t="s">
        <v>65</v>
      </c>
    </row>
    <row r="22" spans="1:20" x14ac:dyDescent="0.2">
      <c r="A22" s="35"/>
      <c r="B22" s="20"/>
      <c r="C22" s="20"/>
      <c r="D22" s="6"/>
      <c r="E22" s="6"/>
      <c r="F22" s="6"/>
      <c r="G22" s="178"/>
      <c r="H22" s="7"/>
      <c r="I22" s="20"/>
      <c r="J22" s="637"/>
      <c r="K22" s="634"/>
      <c r="L22" s="634"/>
      <c r="M22" s="634"/>
      <c r="N22" s="671"/>
      <c r="O22" s="111"/>
      <c r="P22" s="671"/>
      <c r="Q22" s="671"/>
      <c r="R22" s="702"/>
    </row>
    <row r="23" spans="1:20" ht="15" customHeight="1" x14ac:dyDescent="0.2">
      <c r="A23" s="787" t="str">
        <f>+'BUDGET '!A16:AC16</f>
        <v>2. MANAGEMENT [ADMIN &amp; SUPERVISORY] BUDGET</v>
      </c>
      <c r="B23" s="788"/>
      <c r="C23" s="789"/>
      <c r="D23" s="246"/>
      <c r="E23" s="246"/>
      <c r="F23" s="290"/>
      <c r="G23" s="291"/>
      <c r="H23" s="246"/>
      <c r="I23" s="249"/>
      <c r="J23" s="290"/>
      <c r="K23" s="246"/>
      <c r="L23" s="246"/>
      <c r="M23" s="246"/>
      <c r="N23" s="290"/>
      <c r="O23" s="246"/>
      <c r="P23" s="290"/>
      <c r="Q23" s="290"/>
      <c r="R23" s="703"/>
    </row>
    <row r="24" spans="1:20" ht="15" customHeight="1" x14ac:dyDescent="0.2">
      <c r="A24" s="166" t="str">
        <f>+'BUDGET '!A17:AC17</f>
        <v>2.1.  Admin &amp; Supervisory Salaries and Wages</v>
      </c>
      <c r="B24" s="5"/>
      <c r="C24" s="5"/>
      <c r="D24" s="29">
        <f>+'BUDGET '!G28+'BUDGET '!I28+'BUDGET '!K28+'BUDGET '!M28+'BUDGET '!O28+'BUDGET '!S28+'BUDGET '!U28+'BUDGET '!W28+'BUDGET '!AA28+'BUDGET '!Y28+'BUDGET '!Q28</f>
        <v>0</v>
      </c>
      <c r="E24" s="29">
        <f>+'BUDGET '!H28+'BUDGET '!J28+'BUDGET '!L28+'BUDGET '!N28+'BUDGET '!P28+'BUDGET '!T28+'BUDGET '!V28+'BUDGET '!X28+'BUDGET '!Z28+'BUDGET '!AB28+'BUDGET '!R28</f>
        <v>0</v>
      </c>
      <c r="F24" s="175">
        <f>+D24+E24</f>
        <v>0</v>
      </c>
      <c r="G24" s="177">
        <f>+'BUDGET '!G28+'BUDGET '!H28</f>
        <v>0</v>
      </c>
      <c r="H24" s="29">
        <f>+'BUDGET '!I28+'BUDGET '!J28</f>
        <v>0</v>
      </c>
      <c r="I24" s="205">
        <f>+'BUDGET '!K28+'BUDGET '!L28</f>
        <v>0</v>
      </c>
      <c r="J24" s="175">
        <f>+'BUDGET '!M28+'BUDGET '!N28</f>
        <v>0</v>
      </c>
      <c r="K24" s="409">
        <f>+'BUDGET '!O28+'BUDGET '!P28</f>
        <v>0</v>
      </c>
      <c r="L24" s="409">
        <f>+'BUDGET '!Q28+'BUDGET '!R28</f>
        <v>0</v>
      </c>
      <c r="M24" s="409">
        <f>+'BUDGET '!S28+'BUDGET '!T28</f>
        <v>0</v>
      </c>
      <c r="N24" s="175">
        <f>+'BUDGET '!U28+'BUDGET '!V28</f>
        <v>0</v>
      </c>
      <c r="O24" s="175">
        <f>+'BUDGET '!X28+'BUDGET '!W28</f>
        <v>0</v>
      </c>
      <c r="P24" s="175">
        <f>+'BUDGET '!Y28+'BUDGET '!Z28</f>
        <v>0</v>
      </c>
      <c r="Q24" s="175">
        <f>+'BUDGET '!AA28+'BUDGET '!AB28</f>
        <v>0</v>
      </c>
      <c r="R24" s="695">
        <f>+'BUDGET '!AC28</f>
        <v>0</v>
      </c>
      <c r="S24" s="575"/>
      <c r="T24" s="575"/>
    </row>
    <row r="25" spans="1:20" ht="15" customHeight="1" x14ac:dyDescent="0.2">
      <c r="A25" s="166" t="str">
        <f>+'BUDGET '!A30:AC30</f>
        <v>2.2.  Admin &amp; Supervisory Fringe Benefits</v>
      </c>
      <c r="B25" s="5"/>
      <c r="C25" s="5"/>
      <c r="D25" s="29">
        <f>+'BUDGET '!G40+'BUDGET '!I40+'BUDGET '!K40+'BUDGET '!M40+'BUDGET '!O40+'BUDGET '!S40+'BUDGET '!U40+'BUDGET '!W40+'BUDGET '!AA40+'BUDGET '!Y40+'BUDGET '!Q40</f>
        <v>0</v>
      </c>
      <c r="E25" s="409">
        <f>+'BUDGET '!H40+'BUDGET '!J40+'BUDGET '!L40+'BUDGET '!N40+'BUDGET '!P40+'BUDGET '!T40+'BUDGET '!V40+'BUDGET '!X40+'BUDGET '!Z40+'BUDGET '!AB40+'BUDGET '!R40</f>
        <v>0</v>
      </c>
      <c r="F25" s="175">
        <f t="shared" ref="F25:F37" si="0">+D25+E25</f>
        <v>0</v>
      </c>
      <c r="G25" s="177">
        <f>+'BUDGET '!G40+'BUDGET '!H40</f>
        <v>0</v>
      </c>
      <c r="H25" s="29">
        <f>+'BUDGET '!I40+'BUDGET '!J40</f>
        <v>0</v>
      </c>
      <c r="I25" s="205">
        <f>+'BUDGET '!K40+'BUDGET '!L40</f>
        <v>0</v>
      </c>
      <c r="J25" s="175">
        <f>+'BUDGET '!M40+'BUDGET '!N40</f>
        <v>0</v>
      </c>
      <c r="K25" s="409">
        <f>+'BUDGET '!O40+'BUDGET '!P40</f>
        <v>0</v>
      </c>
      <c r="L25" s="409">
        <f>+'BUDGET '!Q40+'BUDGET '!R40</f>
        <v>0</v>
      </c>
      <c r="M25" s="409">
        <f>+'BUDGET '!S40+'BUDGET '!T40</f>
        <v>0</v>
      </c>
      <c r="N25" s="175">
        <f>+'BUDGET '!U40+'BUDGET '!V40</f>
        <v>0</v>
      </c>
      <c r="O25" s="175">
        <f>+'BUDGET '!X40+'BUDGET '!W40</f>
        <v>0</v>
      </c>
      <c r="P25" s="175">
        <f>+'BUDGET '!Y40+'BUDGET '!Z40</f>
        <v>0</v>
      </c>
      <c r="Q25" s="175">
        <f>+'BUDGET '!AA40+'BUDGET '!AB40</f>
        <v>0</v>
      </c>
      <c r="R25" s="695">
        <f>+'BUDGET '!AC40</f>
        <v>0</v>
      </c>
      <c r="S25" s="575"/>
      <c r="T25" s="575"/>
    </row>
    <row r="26" spans="1:20" ht="15" customHeight="1" x14ac:dyDescent="0.2">
      <c r="A26" s="167" t="str">
        <f>+'BUDGET '!A42:AC42</f>
        <v>2.3.  Admin &amp; Supervisory Other</v>
      </c>
      <c r="B26" s="6"/>
      <c r="C26" s="7"/>
      <c r="D26" s="409">
        <f>+'BUDGET '!G56+'BUDGET '!I56+'BUDGET '!K56+'BUDGET '!M56+'BUDGET '!O56+'BUDGET '!S56+'BUDGET '!U56+'BUDGET '!W56+'BUDGET '!AA56+'BUDGET '!Y56+'BUDGET '!Q56</f>
        <v>0</v>
      </c>
      <c r="E26" s="409">
        <f>+'BUDGET '!H56+'BUDGET '!J56+'BUDGET '!L56+'BUDGET '!N56+'BUDGET '!P56+'BUDGET '!T56+'BUDGET '!V56+'BUDGET '!X56+'BUDGET '!Z56+'BUDGET '!AB56+'BUDGET '!R56</f>
        <v>0</v>
      </c>
      <c r="F26" s="175">
        <f t="shared" si="0"/>
        <v>0</v>
      </c>
      <c r="G26" s="177">
        <f>+'BUDGET '!G56+'BUDGET '!H56</f>
        <v>0</v>
      </c>
      <c r="H26" s="29">
        <f>+'BUDGET '!I56+'BUDGET '!J56</f>
        <v>0</v>
      </c>
      <c r="I26" s="205">
        <f>+'BUDGET '!K56+'BUDGET '!L56</f>
        <v>0</v>
      </c>
      <c r="J26" s="175">
        <f>+'BUDGET '!M56+'BUDGET '!N56</f>
        <v>0</v>
      </c>
      <c r="K26" s="409">
        <f>+'BUDGET '!O56+'BUDGET '!P56</f>
        <v>0</v>
      </c>
      <c r="L26" s="409">
        <f>+'BUDGET '!Q56+'BUDGET '!R56</f>
        <v>0</v>
      </c>
      <c r="M26" s="409">
        <f>+'BUDGET '!S56+'BUDGET '!T56</f>
        <v>0</v>
      </c>
      <c r="N26" s="175">
        <f>+'BUDGET '!U56+'BUDGET '!V56</f>
        <v>0</v>
      </c>
      <c r="O26" s="175">
        <f>+'BUDGET '!X56+'BUDGET '!W56</f>
        <v>0</v>
      </c>
      <c r="P26" s="175">
        <f>+'BUDGET '!Y56+'BUDGET '!Z56</f>
        <v>0</v>
      </c>
      <c r="Q26" s="175">
        <f>+'BUDGET '!AA56+'BUDGET '!AB56</f>
        <v>0</v>
      </c>
      <c r="R26" s="695">
        <f>+'BUDGET '!AC56</f>
        <v>0</v>
      </c>
      <c r="S26" s="575"/>
      <c r="T26" s="575"/>
    </row>
    <row r="27" spans="1:20" s="405" customFormat="1" ht="15" customHeight="1" thickBot="1" x14ac:dyDescent="0.25">
      <c r="A27" s="793" t="s">
        <v>211</v>
      </c>
      <c r="B27" s="794"/>
      <c r="C27" s="795"/>
      <c r="D27" s="451">
        <f t="shared" ref="D27:R27" si="1">SUM(D24:D26)</f>
        <v>0</v>
      </c>
      <c r="E27" s="451">
        <f t="shared" si="1"/>
        <v>0</v>
      </c>
      <c r="F27" s="452">
        <f t="shared" si="1"/>
        <v>0</v>
      </c>
      <c r="G27" s="453">
        <f t="shared" si="1"/>
        <v>0</v>
      </c>
      <c r="H27" s="451">
        <f t="shared" si="1"/>
        <v>0</v>
      </c>
      <c r="I27" s="451">
        <f t="shared" si="1"/>
        <v>0</v>
      </c>
      <c r="J27" s="452">
        <f t="shared" si="1"/>
        <v>0</v>
      </c>
      <c r="K27" s="451">
        <f t="shared" si="1"/>
        <v>0</v>
      </c>
      <c r="L27" s="451">
        <f t="shared" si="1"/>
        <v>0</v>
      </c>
      <c r="M27" s="451">
        <f>SUM(M24:M26)</f>
        <v>0</v>
      </c>
      <c r="N27" s="452">
        <f>SUM(N24:N26)</f>
        <v>0</v>
      </c>
      <c r="O27" s="452">
        <f>SUM(O24:O26)</f>
        <v>0</v>
      </c>
      <c r="P27" s="452">
        <f>SUM(P24:P26)</f>
        <v>0</v>
      </c>
      <c r="Q27" s="452">
        <f>SUM(Q24:Q26)</f>
        <v>0</v>
      </c>
      <c r="R27" s="704">
        <f t="shared" si="1"/>
        <v>0</v>
      </c>
      <c r="S27" s="575"/>
      <c r="T27" s="575"/>
    </row>
    <row r="28" spans="1:20" ht="15" customHeight="1" thickTop="1" x14ac:dyDescent="0.2">
      <c r="A28" s="248" t="str">
        <f>+'BUDGET '!A64:AC64</f>
        <v>2.4. DIRECT CUSTOMER SERVICE [FRONT-LINE] BUDGET</v>
      </c>
      <c r="B28" s="249"/>
      <c r="C28" s="247"/>
      <c r="D28" s="447"/>
      <c r="E28" s="447"/>
      <c r="F28" s="448"/>
      <c r="G28" s="449"/>
      <c r="H28" s="447"/>
      <c r="I28" s="450"/>
      <c r="J28" s="448"/>
      <c r="K28" s="447"/>
      <c r="L28" s="447"/>
      <c r="M28" s="447"/>
      <c r="N28" s="448"/>
      <c r="O28" s="447"/>
      <c r="P28" s="448"/>
      <c r="Q28" s="448"/>
      <c r="R28" s="693"/>
    </row>
    <row r="29" spans="1:20" ht="15" customHeight="1" x14ac:dyDescent="0.2">
      <c r="A29" s="252" t="str">
        <f>+'BUDGET '!A65:B65</f>
        <v>2.4.1  Front-line Salaries and Wages</v>
      </c>
      <c r="B29" s="253"/>
      <c r="C29" s="254"/>
      <c r="D29" s="409">
        <f>+'BUDGET '!G93+'BUDGET '!I93+'BUDGET '!K93+'BUDGET '!M93+'BUDGET '!O93+'BUDGET '!S93+'BUDGET '!U93+'BUDGET '!W93+'BUDGET '!AA93+'BUDGET '!Y93+'BUDGET '!Q93</f>
        <v>0</v>
      </c>
      <c r="E29" s="409">
        <f>+'BUDGET '!H93+'BUDGET '!J93+'BUDGET '!L93+'BUDGET '!N93+'BUDGET '!P93+'BUDGET '!T93+'BUDGET '!V93+'BUDGET '!X93+'BUDGET '!Z93+'BUDGET '!AB93+'BUDGET '!R93</f>
        <v>0</v>
      </c>
      <c r="F29" s="175">
        <f t="shared" si="0"/>
        <v>0</v>
      </c>
      <c r="G29" s="177">
        <f>+'BUDGET '!G93+'BUDGET '!H93</f>
        <v>0</v>
      </c>
      <c r="H29" s="29">
        <f>+'BUDGET '!I93+'BUDGET '!J93</f>
        <v>0</v>
      </c>
      <c r="I29" s="205">
        <f>+'BUDGET '!K93+'BUDGET '!L93</f>
        <v>0</v>
      </c>
      <c r="J29" s="175">
        <f>+'BUDGET '!M93+'BUDGET '!N93</f>
        <v>0</v>
      </c>
      <c r="K29" s="409">
        <f>+'BUDGET '!O93+'BUDGET '!P93</f>
        <v>0</v>
      </c>
      <c r="L29" s="409">
        <f>+'BUDGET '!Q93+'BUDGET '!R93</f>
        <v>0</v>
      </c>
      <c r="M29" s="409">
        <f>+'BUDGET '!S93+'BUDGET '!T93</f>
        <v>0</v>
      </c>
      <c r="N29" s="175">
        <f>+'BUDGET '!U93+'BUDGET '!V93</f>
        <v>0</v>
      </c>
      <c r="O29" s="175">
        <f>+'BUDGET '!X93+'BUDGET '!W93</f>
        <v>0</v>
      </c>
      <c r="P29" s="175">
        <f>+'BUDGET '!Y93+'BUDGET '!Z93</f>
        <v>0</v>
      </c>
      <c r="Q29" s="175">
        <f>+'BUDGET '!AA93+'BUDGET '!AB93</f>
        <v>0</v>
      </c>
      <c r="R29" s="695">
        <f>+'BUDGET '!AC93</f>
        <v>0</v>
      </c>
      <c r="S29" s="575"/>
      <c r="T29" s="575"/>
    </row>
    <row r="30" spans="1:20" ht="15" customHeight="1" x14ac:dyDescent="0.2">
      <c r="A30" s="252" t="str">
        <f>+'BUDGET '!A95</f>
        <v>2.4.2  Front-line Fringes</v>
      </c>
      <c r="B30" s="253"/>
      <c r="C30" s="254"/>
      <c r="D30" s="409">
        <f>+'BUDGET '!G105+'BUDGET '!I105+'BUDGET '!K105+'BUDGET '!M105+'BUDGET '!O105+'BUDGET '!S105+'BUDGET '!U105+'BUDGET '!W105+'BUDGET '!AA105+'BUDGET '!Y105+'BUDGET '!Q105</f>
        <v>0</v>
      </c>
      <c r="E30" s="409">
        <f>+'BUDGET '!H105+'BUDGET '!J105+'BUDGET '!L105+'BUDGET '!N105+'BUDGET '!P105+'BUDGET '!T105+'BUDGET '!V105+'BUDGET '!X105+'BUDGET '!Z105+'BUDGET '!AB105+'BUDGET '!R105</f>
        <v>0</v>
      </c>
      <c r="F30" s="175">
        <f t="shared" si="0"/>
        <v>0</v>
      </c>
      <c r="G30" s="177">
        <f>+'BUDGET '!G105+'BUDGET '!H105</f>
        <v>0</v>
      </c>
      <c r="H30" s="29">
        <f>+'BUDGET '!I105+'BUDGET '!J105</f>
        <v>0</v>
      </c>
      <c r="I30" s="205">
        <f>+'BUDGET '!K105+'BUDGET '!L105</f>
        <v>0</v>
      </c>
      <c r="J30" s="175">
        <f>+'BUDGET '!M105+'BUDGET '!N105</f>
        <v>0</v>
      </c>
      <c r="K30" s="409">
        <f>+'BUDGET '!P105+'BUDGET '!O105</f>
        <v>0</v>
      </c>
      <c r="L30" s="409">
        <f>+'BUDGET '!Q105+'BUDGET '!R105</f>
        <v>0</v>
      </c>
      <c r="M30" s="409">
        <f>+'BUDGET '!S105+'BUDGET '!T105</f>
        <v>0</v>
      </c>
      <c r="N30" s="175">
        <f>+'BUDGET '!U105+'BUDGET '!V105</f>
        <v>0</v>
      </c>
      <c r="O30" s="175">
        <f>+'BUDGET '!X105+'BUDGET '!W105</f>
        <v>0</v>
      </c>
      <c r="P30" s="175">
        <f>+'BUDGET '!Y105+'BUDGET '!Z105</f>
        <v>0</v>
      </c>
      <c r="Q30" s="175">
        <f>+'BUDGET '!AA105+'BUDGET '!AB105</f>
        <v>0</v>
      </c>
      <c r="R30" s="695">
        <f>+'BUDGET '!AC105</f>
        <v>0</v>
      </c>
      <c r="S30" s="575"/>
      <c r="T30" s="575"/>
    </row>
    <row r="31" spans="1:20" ht="15" customHeight="1" x14ac:dyDescent="0.2">
      <c r="A31" s="252" t="str">
        <f>+'BUDGET '!A107:B107</f>
        <v>2.4.3  Front-line Other Staffing Costs</v>
      </c>
      <c r="B31" s="253"/>
      <c r="C31" s="254"/>
      <c r="D31" s="409">
        <f>+'BUDGET '!G125+'BUDGET '!I125+'BUDGET '!K125+'BUDGET '!M125+'BUDGET '!O125+'BUDGET '!S125+'BUDGET '!U125+'BUDGET '!W125+'BUDGET '!AA125+'BUDGET '!Y125+'BUDGET '!Q125</f>
        <v>0</v>
      </c>
      <c r="E31" s="409">
        <f>+'BUDGET '!H125+'BUDGET '!J125+'BUDGET '!L125+'BUDGET '!N125+'BUDGET '!P125+'BUDGET '!T125+'BUDGET '!V125+'BUDGET '!X125+'BUDGET '!Z125+'BUDGET '!AB125+'BUDGET '!R125</f>
        <v>0</v>
      </c>
      <c r="F31" s="175">
        <f t="shared" si="0"/>
        <v>0</v>
      </c>
      <c r="G31" s="177">
        <f>+'BUDGET '!G125+'BUDGET '!H125</f>
        <v>0</v>
      </c>
      <c r="H31" s="29">
        <f>+'BUDGET '!I125+'BUDGET '!J125</f>
        <v>0</v>
      </c>
      <c r="I31" s="205">
        <f>+'BUDGET '!K125+'BUDGET '!L125</f>
        <v>0</v>
      </c>
      <c r="J31" s="175">
        <f>+'BUDGET '!M125+'BUDGET '!N125</f>
        <v>0</v>
      </c>
      <c r="K31" s="409">
        <f>+'BUDGET '!P125+'BUDGET '!O125</f>
        <v>0</v>
      </c>
      <c r="L31" s="409">
        <f>+'BUDGET '!Q125+'BUDGET '!R125</f>
        <v>0</v>
      </c>
      <c r="M31" s="409">
        <f>+'BUDGET '!S125+'BUDGET '!T125</f>
        <v>0</v>
      </c>
      <c r="N31" s="175">
        <f>+'BUDGET '!U125+'BUDGET '!V125</f>
        <v>0</v>
      </c>
      <c r="O31" s="175">
        <f>+'BUDGET '!X125+'BUDGET '!W125</f>
        <v>0</v>
      </c>
      <c r="P31" s="175">
        <f>+'BUDGET '!Y125+'BUDGET '!Z125</f>
        <v>0</v>
      </c>
      <c r="Q31" s="175">
        <f>+'BUDGET '!AA125+'BUDGET '!AB125</f>
        <v>0</v>
      </c>
      <c r="R31" s="695">
        <f>+'BUDGET '!AC125</f>
        <v>0</v>
      </c>
      <c r="S31" s="575"/>
      <c r="T31" s="575"/>
    </row>
    <row r="32" spans="1:20" s="405" customFormat="1" ht="15" customHeight="1" thickBot="1" x14ac:dyDescent="0.25">
      <c r="A32" s="793" t="s">
        <v>212</v>
      </c>
      <c r="B32" s="794"/>
      <c r="C32" s="795"/>
      <c r="D32" s="451">
        <f t="shared" ref="D32:L32" si="2">SUM(D29:D31)</f>
        <v>0</v>
      </c>
      <c r="E32" s="451">
        <f t="shared" si="2"/>
        <v>0</v>
      </c>
      <c r="F32" s="452">
        <f t="shared" si="2"/>
        <v>0</v>
      </c>
      <c r="G32" s="453">
        <f t="shared" si="2"/>
        <v>0</v>
      </c>
      <c r="H32" s="451">
        <f t="shared" si="2"/>
        <v>0</v>
      </c>
      <c r="I32" s="451">
        <f t="shared" si="2"/>
        <v>0</v>
      </c>
      <c r="J32" s="452">
        <f t="shared" si="2"/>
        <v>0</v>
      </c>
      <c r="K32" s="451">
        <f t="shared" si="2"/>
        <v>0</v>
      </c>
      <c r="L32" s="451">
        <f t="shared" si="2"/>
        <v>0</v>
      </c>
      <c r="M32" s="451">
        <f t="shared" ref="M32:R32" si="3">SUM(M29:M31)</f>
        <v>0</v>
      </c>
      <c r="N32" s="452">
        <f t="shared" si="3"/>
        <v>0</v>
      </c>
      <c r="O32" s="452">
        <f t="shared" si="3"/>
        <v>0</v>
      </c>
      <c r="P32" s="452">
        <f t="shared" si="3"/>
        <v>0</v>
      </c>
      <c r="Q32" s="452">
        <f t="shared" si="3"/>
        <v>0</v>
      </c>
      <c r="R32" s="704">
        <f t="shared" si="3"/>
        <v>0</v>
      </c>
      <c r="S32" s="575"/>
      <c r="T32" s="575"/>
    </row>
    <row r="33" spans="1:20" s="498" customFormat="1" ht="15" customHeight="1" thickTop="1" thickBot="1" x14ac:dyDescent="0.25">
      <c r="A33" s="742"/>
      <c r="B33" s="743"/>
      <c r="C33" s="744"/>
      <c r="D33" s="745"/>
      <c r="E33" s="745"/>
      <c r="F33" s="746"/>
      <c r="G33" s="747"/>
      <c r="H33" s="745"/>
      <c r="I33" s="748"/>
      <c r="J33" s="746"/>
      <c r="K33" s="745"/>
      <c r="L33" s="745">
        <f>+L32+L27</f>
        <v>0</v>
      </c>
      <c r="M33" s="745"/>
      <c r="N33" s="746"/>
      <c r="O33" s="746"/>
      <c r="P33" s="746"/>
      <c r="Q33" s="746"/>
      <c r="R33" s="749"/>
      <c r="S33" s="575"/>
      <c r="T33" s="575"/>
    </row>
    <row r="34" spans="1:20" ht="15" customHeight="1" thickTop="1" x14ac:dyDescent="0.2">
      <c r="A34" s="166" t="str">
        <f>+'BUDGET '!A127:B127</f>
        <v>2.4.4  Individual Training Accounts</v>
      </c>
      <c r="B34" s="5"/>
      <c r="C34" s="5"/>
      <c r="D34" s="327">
        <f>+'BUDGET '!G133+'BUDGET '!I133+'BUDGET '!K133+'BUDGET '!M133+'BUDGET '!O133+'BUDGET '!S133+'BUDGET '!U133+'BUDGET '!W133+'BUDGET '!AA133+'BUDGET '!Y133+'BUDGET '!Q133</f>
        <v>0</v>
      </c>
      <c r="E34" s="327">
        <f>+'BUDGET '!H133+'BUDGET '!J133+'BUDGET '!L133+'BUDGET '!N133+'BUDGET '!P133+'BUDGET '!T133+'BUDGET '!V133+'BUDGET '!X133+'BUDGET '!Z133+'BUDGET '!AB133+'BUDGET '!R133</f>
        <v>0</v>
      </c>
      <c r="F34" s="454">
        <f t="shared" si="0"/>
        <v>0</v>
      </c>
      <c r="G34" s="455">
        <f>+'BUDGET '!G133+'BUDGET '!H133</f>
        <v>0</v>
      </c>
      <c r="H34" s="327">
        <f>+'BUDGET '!I133+'BUDGET '!J133</f>
        <v>0</v>
      </c>
      <c r="I34" s="456">
        <f>+'BUDGET '!K133+'BUDGET '!L133</f>
        <v>0</v>
      </c>
      <c r="J34" s="454">
        <f>+'BUDGET '!M133+'BUDGET '!N133</f>
        <v>0</v>
      </c>
      <c r="K34" s="327">
        <f>+'BUDGET '!P133+'BUDGET '!O133</f>
        <v>0</v>
      </c>
      <c r="L34" s="327">
        <f>+'BUDGET '!Q133+'BUDGET '!R133</f>
        <v>0</v>
      </c>
      <c r="M34" s="327">
        <f>+'BUDGET '!S133+'BUDGET '!T133</f>
        <v>0</v>
      </c>
      <c r="N34" s="454">
        <f>+'BUDGET '!U133+'BUDGET '!V133</f>
        <v>0</v>
      </c>
      <c r="O34" s="454">
        <f>+'BUDGET '!X133+'BUDGET '!W133</f>
        <v>0</v>
      </c>
      <c r="P34" s="454">
        <f>+'BUDGET '!Y133+'BUDGET '!Z133</f>
        <v>0</v>
      </c>
      <c r="Q34" s="454">
        <f>+'BUDGET '!AA133+'BUDGET '!AB133</f>
        <v>0</v>
      </c>
      <c r="R34" s="705">
        <f>+'BUDGET '!AC133</f>
        <v>0</v>
      </c>
    </row>
    <row r="35" spans="1:20" ht="15" customHeight="1" x14ac:dyDescent="0.2">
      <c r="A35" s="166" t="str">
        <f>+'BUDGET '!A135</f>
        <v>2.4.5  OJT- Job Title</v>
      </c>
      <c r="B35" s="6"/>
      <c r="C35" s="5"/>
      <c r="D35" s="409">
        <f>+'BUDGET '!G140+'BUDGET '!I140+'BUDGET '!K140+'BUDGET '!M140+'BUDGET '!O140+'BUDGET '!S140+'BUDGET '!U140+'BUDGET '!W140+'BUDGET '!AA140+'BUDGET '!Y140+'BUDGET '!Q140</f>
        <v>0</v>
      </c>
      <c r="E35" s="409">
        <f>+'BUDGET '!H140+'BUDGET '!J140+'BUDGET '!L140+'BUDGET '!N140+'BUDGET '!P140+'BUDGET '!T140+'BUDGET '!V140+'BUDGET '!X140+'BUDGET '!Z140+'BUDGET '!AB140+'BUDGET '!R140</f>
        <v>0</v>
      </c>
      <c r="F35" s="175">
        <f t="shared" si="0"/>
        <v>0</v>
      </c>
      <c r="G35" s="177">
        <f>+'BUDGET '!G140+'BUDGET '!H140</f>
        <v>0</v>
      </c>
      <c r="H35" s="29">
        <f>+'BUDGET '!I140+'BUDGET '!J140</f>
        <v>0</v>
      </c>
      <c r="I35" s="205">
        <f>+'BUDGET '!K140+'BUDGET '!L140</f>
        <v>0</v>
      </c>
      <c r="J35" s="175">
        <f>+'BUDGET '!M140+'BUDGET '!N140</f>
        <v>0</v>
      </c>
      <c r="K35" s="409">
        <f>+'BUDGET '!P140+'BUDGET '!O140</f>
        <v>0</v>
      </c>
      <c r="L35" s="409">
        <f>+'BUDGET '!Q140+'BUDGET '!R140</f>
        <v>0</v>
      </c>
      <c r="M35" s="409">
        <f>+'BUDGET '!S140+'BUDGET '!T140</f>
        <v>0</v>
      </c>
      <c r="N35" s="175">
        <f>+'BUDGET '!U140+'BUDGET '!V140</f>
        <v>0</v>
      </c>
      <c r="O35" s="175">
        <f>+'BUDGET '!X140+'BUDGET '!W140</f>
        <v>0</v>
      </c>
      <c r="P35" s="175">
        <f>+'BUDGET '!Y140+'BUDGET '!Z140</f>
        <v>0</v>
      </c>
      <c r="Q35" s="175">
        <f>+'BUDGET '!AA140+'BUDGET '!AB140</f>
        <v>0</v>
      </c>
      <c r="R35" s="695">
        <f>+'BUDGET '!AC140</f>
        <v>0</v>
      </c>
    </row>
    <row r="36" spans="1:20" ht="15" customHeight="1" x14ac:dyDescent="0.2">
      <c r="A36" s="168" t="str">
        <f>+'BUDGET '!A142</f>
        <v xml:space="preserve">2.4.6   Assessment Testing </v>
      </c>
      <c r="B36" s="20"/>
      <c r="C36" s="111"/>
      <c r="D36" s="409">
        <f>+'BUDGET '!G146+'BUDGET '!I146+'BUDGET '!K146+'BUDGET '!M146+'BUDGET '!O146+'BUDGET '!S146+'BUDGET '!U146+'BUDGET '!W146+'BUDGET '!AA146+'BUDGET '!Y146+'BUDGET '!Q146</f>
        <v>0</v>
      </c>
      <c r="E36" s="409">
        <f>+'BUDGET '!H146+'BUDGET '!J146+'BUDGET '!L146+'BUDGET '!N146+'BUDGET '!P146+'BUDGET '!T146+'BUDGET '!V146+'BUDGET '!X146+'BUDGET '!Z146+'BUDGET '!AB146+'BUDGET '!R146</f>
        <v>0</v>
      </c>
      <c r="F36" s="175">
        <f>+D36+E36</f>
        <v>0</v>
      </c>
      <c r="G36" s="177">
        <f>+'BUDGET '!G146+'BUDGET '!H146</f>
        <v>0</v>
      </c>
      <c r="H36" s="29">
        <f>+'BUDGET '!I146+'BUDGET '!J146</f>
        <v>0</v>
      </c>
      <c r="I36" s="205">
        <f>+'BUDGET '!K146+'BUDGET '!L146</f>
        <v>0</v>
      </c>
      <c r="J36" s="175">
        <f>+'BUDGET '!M146+'BUDGET '!N146</f>
        <v>0</v>
      </c>
      <c r="K36" s="409">
        <f>+'BUDGET '!P146+'BUDGET '!O146</f>
        <v>0</v>
      </c>
      <c r="L36" s="409">
        <f>+'BUDGET '!Q146+'BUDGET '!R146</f>
        <v>0</v>
      </c>
      <c r="M36" s="409">
        <f>+'BUDGET '!S146+'BUDGET '!T146</f>
        <v>0</v>
      </c>
      <c r="N36" s="175">
        <f>+'BUDGET '!U146+'BUDGET '!V146</f>
        <v>0</v>
      </c>
      <c r="O36" s="175">
        <f>+'BUDGET '!X146+'BUDGET '!W146</f>
        <v>0</v>
      </c>
      <c r="P36" s="175">
        <f>+'BUDGET '!Y146+'BUDGET '!Z146</f>
        <v>0</v>
      </c>
      <c r="Q36" s="175">
        <f>+'BUDGET '!AA146+'BUDGET '!AB146</f>
        <v>0</v>
      </c>
      <c r="R36" s="695">
        <f>+'BUDGET '!AC146</f>
        <v>0</v>
      </c>
    </row>
    <row r="37" spans="1:20" ht="15" customHeight="1" x14ac:dyDescent="0.2">
      <c r="A37" s="166" t="str">
        <f>+'BUDGET '!A148</f>
        <v>2.4.7. Other Participant Costs</v>
      </c>
      <c r="B37" s="5"/>
      <c r="C37" s="5"/>
      <c r="D37" s="409">
        <f>+'BUDGET '!G160+'BUDGET '!I160+'BUDGET '!K160+'BUDGET '!M160+'BUDGET '!O160+'BUDGET '!S160+'BUDGET '!U160+'BUDGET '!W160+'BUDGET '!AA160+'BUDGET '!Y160+'BUDGET '!Q160</f>
        <v>0</v>
      </c>
      <c r="E37" s="409">
        <f>+'BUDGET '!H160+'BUDGET '!J160+'BUDGET '!L160+'BUDGET '!N160+'BUDGET '!P160+'BUDGET '!T160+'BUDGET '!V160+'BUDGET '!X160+'BUDGET '!Z160+'BUDGET '!AB160+'BUDGET '!R160</f>
        <v>0</v>
      </c>
      <c r="F37" s="175">
        <f t="shared" si="0"/>
        <v>0</v>
      </c>
      <c r="G37" s="177">
        <f>+'BUDGET '!G160+'BUDGET '!H160</f>
        <v>0</v>
      </c>
      <c r="H37" s="29">
        <f>+'BUDGET '!I160+'BUDGET '!J160</f>
        <v>0</v>
      </c>
      <c r="I37" s="205">
        <f>+'BUDGET '!K160+'BUDGET '!L160</f>
        <v>0</v>
      </c>
      <c r="J37" s="175">
        <f>+'BUDGET '!M160+'BUDGET '!N160</f>
        <v>0</v>
      </c>
      <c r="K37" s="409">
        <f>+'BUDGET '!P160+'BUDGET '!O160</f>
        <v>0</v>
      </c>
      <c r="L37" s="409">
        <f>+'BUDGET '!Q160+'BUDGET '!R160</f>
        <v>0</v>
      </c>
      <c r="M37" s="409">
        <f>+'BUDGET '!S160+'BUDGET '!T160</f>
        <v>0</v>
      </c>
      <c r="N37" s="175">
        <f>+'BUDGET '!U160+'BUDGET '!V160</f>
        <v>0</v>
      </c>
      <c r="O37" s="175">
        <f>+'BUDGET '!X160+'BUDGET '!W160</f>
        <v>0</v>
      </c>
      <c r="P37" s="175">
        <f>+'BUDGET '!Y160+'BUDGET '!Z160</f>
        <v>0</v>
      </c>
      <c r="Q37" s="175">
        <f>+'BUDGET '!AA160+'BUDGET '!AB160</f>
        <v>0</v>
      </c>
      <c r="R37" s="695">
        <f>+'BUDGET '!AC160</f>
        <v>0</v>
      </c>
      <c r="S37" s="575"/>
      <c r="T37" s="575"/>
    </row>
    <row r="38" spans="1:20" ht="15" customHeight="1" x14ac:dyDescent="0.2">
      <c r="A38" s="166" t="str">
        <f>+'BUDGET '!A162</f>
        <v>2.4.8  Work Experience Wages</v>
      </c>
      <c r="B38" s="5"/>
      <c r="C38" s="5"/>
      <c r="D38" s="409">
        <f>+'BUDGET '!G178+'BUDGET '!I178+'BUDGET '!K178+'BUDGET '!M178+'BUDGET '!O178+'BUDGET '!S178+'BUDGET '!U178+'BUDGET '!W178+'BUDGET '!AA178+'BUDGET '!Y178+'BUDGET '!Q178</f>
        <v>0</v>
      </c>
      <c r="E38" s="409">
        <f>+'BUDGET '!H178+'BUDGET '!J178+'BUDGET '!L178+'BUDGET '!N178+'BUDGET '!P178+'BUDGET '!T178+'BUDGET '!V178+'BUDGET '!X178+'BUDGET '!Z178+'BUDGET '!AB178+'BUDGET '!R178</f>
        <v>0</v>
      </c>
      <c r="F38" s="175">
        <f>+D38+E38</f>
        <v>0</v>
      </c>
      <c r="G38" s="177">
        <f>+'BUDGET '!G178+'BUDGET '!H178</f>
        <v>0</v>
      </c>
      <c r="H38" s="29">
        <f>+'BUDGET '!I178+'BUDGET '!J178</f>
        <v>0</v>
      </c>
      <c r="I38" s="205">
        <f>+'BUDGET '!K178+'BUDGET '!L178</f>
        <v>0</v>
      </c>
      <c r="J38" s="175">
        <f>+'BUDGET '!M178+'BUDGET '!N178</f>
        <v>0</v>
      </c>
      <c r="K38" s="409">
        <f>+'BUDGET '!P178+'BUDGET '!O178</f>
        <v>0</v>
      </c>
      <c r="L38" s="409">
        <f>+'BUDGET '!Q178+'BUDGET '!R178</f>
        <v>0</v>
      </c>
      <c r="M38" s="409">
        <f>+'BUDGET '!S178+'BUDGET '!T178</f>
        <v>0</v>
      </c>
      <c r="N38" s="175">
        <f>+'BUDGET '!U178+'BUDGET '!V178</f>
        <v>0</v>
      </c>
      <c r="O38" s="175">
        <f>+'BUDGET '!X178+'BUDGET '!W178</f>
        <v>0</v>
      </c>
      <c r="P38" s="175">
        <f>+'BUDGET '!Y178+'BUDGET '!Z178</f>
        <v>0</v>
      </c>
      <c r="Q38" s="175">
        <f>+'BUDGET '!AA178+'BUDGET '!AB178</f>
        <v>0</v>
      </c>
      <c r="R38" s="695">
        <f>+'BUDGET '!AC178</f>
        <v>0</v>
      </c>
      <c r="S38" s="575"/>
      <c r="T38" s="575"/>
    </row>
    <row r="39" spans="1:20" ht="15" customHeight="1" x14ac:dyDescent="0.2">
      <c r="A39" s="166" t="str">
        <f>+'BUDGET '!A180</f>
        <v>2.4.9  Work Experience Fringe Benefits</v>
      </c>
      <c r="B39" s="5"/>
      <c r="C39" s="5"/>
      <c r="D39" s="409">
        <f>+'BUDGET '!G186+'BUDGET '!I186+'BUDGET '!K186+'BUDGET '!M186+'BUDGET '!O186+'BUDGET '!S186+'BUDGET '!U186+'BUDGET '!W186+'BUDGET '!AA186+'BUDGET '!Y186+'BUDGET '!Q186</f>
        <v>0</v>
      </c>
      <c r="E39" s="409">
        <f>+'BUDGET '!H186+'BUDGET '!J186+'BUDGET '!L186+'BUDGET '!N186+'BUDGET '!P186+'BUDGET '!T186+'BUDGET '!V186+'BUDGET '!X186+'BUDGET '!Z186+'BUDGET '!AB186+'BUDGET '!R186</f>
        <v>0</v>
      </c>
      <c r="F39" s="175">
        <f>+D39+E39</f>
        <v>0</v>
      </c>
      <c r="G39" s="177">
        <f>+'BUDGET '!G186+'BUDGET '!H186</f>
        <v>0</v>
      </c>
      <c r="H39" s="29">
        <f>+'BUDGET '!I186+'BUDGET '!J186</f>
        <v>0</v>
      </c>
      <c r="I39" s="205">
        <f>+'BUDGET '!K186+'BUDGET '!L186</f>
        <v>0</v>
      </c>
      <c r="J39" s="175">
        <f>+'BUDGET '!M186+'BUDGET '!N186</f>
        <v>0</v>
      </c>
      <c r="K39" s="409">
        <f>+'BUDGET '!P186+'BUDGET '!O186</f>
        <v>0</v>
      </c>
      <c r="L39" s="409">
        <f>+'BUDGET '!Q186+'BUDGET '!R186</f>
        <v>0</v>
      </c>
      <c r="M39" s="409">
        <f>+'BUDGET '!S186+'BUDGET '!T186</f>
        <v>0</v>
      </c>
      <c r="N39" s="175">
        <f>+'BUDGET '!U186+'BUDGET '!V186</f>
        <v>0</v>
      </c>
      <c r="O39" s="175">
        <f>+'BUDGET '!X186+'BUDGET '!W186</f>
        <v>0</v>
      </c>
      <c r="P39" s="175">
        <f>+'BUDGET '!Y186+'BUDGET '!Z186</f>
        <v>0</v>
      </c>
      <c r="Q39" s="175">
        <f>+'BUDGET '!AA186+'BUDGET '!AB186</f>
        <v>0</v>
      </c>
      <c r="R39" s="695">
        <f>+'BUDGET '!AC186</f>
        <v>0</v>
      </c>
      <c r="S39" s="575"/>
      <c r="T39" s="575"/>
    </row>
    <row r="40" spans="1:20" ht="15" customHeight="1" x14ac:dyDescent="0.2">
      <c r="A40" s="166" t="str">
        <f>+'BUDGET '!A188</f>
        <v>2.4.10 Participant Travel</v>
      </c>
      <c r="B40" s="5"/>
      <c r="C40" s="5"/>
      <c r="D40" s="409">
        <f>+'BUDGET '!G194+'BUDGET '!I194+'BUDGET '!K194+'BUDGET '!M194+'BUDGET '!O194+'BUDGET '!S194+'BUDGET '!U194+'BUDGET '!W194+'BUDGET '!AA194+'BUDGET '!Y194+'BUDGET '!Q194</f>
        <v>0</v>
      </c>
      <c r="E40" s="409">
        <f>+'BUDGET '!H194+'BUDGET '!J194+'BUDGET '!L194+'BUDGET '!N194+'BUDGET '!P194+'BUDGET '!T194+'BUDGET '!V194+'BUDGET '!X194+'BUDGET '!Z194+'BUDGET '!AB194+'BUDGET '!R194</f>
        <v>0</v>
      </c>
      <c r="F40" s="175">
        <f>+D40+E40</f>
        <v>0</v>
      </c>
      <c r="G40" s="177">
        <f>+'BUDGET '!G194+'BUDGET '!H194</f>
        <v>0</v>
      </c>
      <c r="H40" s="29">
        <f>+'BUDGET '!I194+'BUDGET '!J194</f>
        <v>0</v>
      </c>
      <c r="I40" s="205">
        <f>+'BUDGET '!K194+'BUDGET '!L194</f>
        <v>0</v>
      </c>
      <c r="J40" s="175">
        <f>+'BUDGET '!M194+'BUDGET '!N194</f>
        <v>0</v>
      </c>
      <c r="K40" s="409">
        <f>+'BUDGET '!P194+'BUDGET '!O194</f>
        <v>0</v>
      </c>
      <c r="L40" s="409">
        <f>+'BUDGET '!Q194+'BUDGET '!R194</f>
        <v>0</v>
      </c>
      <c r="M40" s="409">
        <f>+'BUDGET '!S194+'BUDGET '!T194</f>
        <v>0</v>
      </c>
      <c r="N40" s="175">
        <f>+'BUDGET '!U194+'BUDGET '!V194</f>
        <v>0</v>
      </c>
      <c r="O40" s="175">
        <f>+'BUDGET '!X194+'BUDGET '!W194</f>
        <v>0</v>
      </c>
      <c r="P40" s="175">
        <f>+'BUDGET '!Y194+'BUDGET '!Z194</f>
        <v>0</v>
      </c>
      <c r="Q40" s="175">
        <f>+'BUDGET '!AA194+'BUDGET '!AB194</f>
        <v>0</v>
      </c>
      <c r="R40" s="695">
        <f>+'BUDGET '!AC194</f>
        <v>0</v>
      </c>
      <c r="S40" s="575"/>
      <c r="T40" s="575"/>
    </row>
    <row r="41" spans="1:20" s="405" customFormat="1" ht="15" customHeight="1" thickBot="1" x14ac:dyDescent="0.25">
      <c r="A41" s="793" t="s">
        <v>213</v>
      </c>
      <c r="B41" s="794"/>
      <c r="C41" s="795"/>
      <c r="D41" s="459">
        <f t="shared" ref="D41:Q41" si="4">SUM(D34:D40)</f>
        <v>0</v>
      </c>
      <c r="E41" s="459">
        <f t="shared" si="4"/>
        <v>0</v>
      </c>
      <c r="F41" s="460">
        <f t="shared" si="4"/>
        <v>0</v>
      </c>
      <c r="G41" s="461">
        <f t="shared" si="4"/>
        <v>0</v>
      </c>
      <c r="H41" s="451">
        <f t="shared" si="4"/>
        <v>0</v>
      </c>
      <c r="I41" s="451">
        <f t="shared" si="4"/>
        <v>0</v>
      </c>
      <c r="J41" s="452">
        <f t="shared" si="4"/>
        <v>0</v>
      </c>
      <c r="K41" s="451">
        <f t="shared" si="4"/>
        <v>0</v>
      </c>
      <c r="L41" s="451">
        <f t="shared" si="4"/>
        <v>0</v>
      </c>
      <c r="M41" s="451">
        <f t="shared" si="4"/>
        <v>0</v>
      </c>
      <c r="N41" s="452">
        <f t="shared" si="4"/>
        <v>0</v>
      </c>
      <c r="O41" s="452">
        <f t="shared" si="4"/>
        <v>0</v>
      </c>
      <c r="P41" s="452">
        <f t="shared" si="4"/>
        <v>0</v>
      </c>
      <c r="Q41" s="452">
        <f t="shared" si="4"/>
        <v>0</v>
      </c>
      <c r="R41" s="704">
        <f>SUM(R34:R40)</f>
        <v>0</v>
      </c>
      <c r="S41" s="575"/>
      <c r="T41" s="575"/>
    </row>
    <row r="42" spans="1:20" ht="13.5" thickTop="1" x14ac:dyDescent="0.2">
      <c r="A42" s="250"/>
      <c r="B42" s="251"/>
      <c r="C42" s="249"/>
      <c r="D42" s="457"/>
      <c r="E42" s="457"/>
      <c r="F42" s="457"/>
      <c r="G42" s="458"/>
      <c r="H42" s="457"/>
      <c r="I42" s="457"/>
      <c r="J42" s="638"/>
      <c r="K42" s="635"/>
      <c r="L42" s="635"/>
      <c r="M42" s="635"/>
      <c r="N42" s="638"/>
      <c r="O42" s="635"/>
      <c r="P42" s="638"/>
      <c r="Q42" s="638"/>
      <c r="R42" s="693"/>
    </row>
    <row r="43" spans="1:20" ht="15" x14ac:dyDescent="0.25">
      <c r="A43" s="790" t="s">
        <v>73</v>
      </c>
      <c r="B43" s="791"/>
      <c r="C43" s="792"/>
      <c r="D43" s="28">
        <f t="shared" ref="D43:Q43" si="5">+D41+D32+D27</f>
        <v>0</v>
      </c>
      <c r="E43" s="28">
        <f t="shared" si="5"/>
        <v>0</v>
      </c>
      <c r="F43" s="176">
        <f t="shared" si="5"/>
        <v>0</v>
      </c>
      <c r="G43" s="181">
        <f t="shared" si="5"/>
        <v>0</v>
      </c>
      <c r="H43" s="28">
        <f t="shared" si="5"/>
        <v>0</v>
      </c>
      <c r="I43" s="28">
        <f t="shared" si="5"/>
        <v>0</v>
      </c>
      <c r="J43" s="176">
        <f t="shared" si="5"/>
        <v>0</v>
      </c>
      <c r="K43" s="28">
        <f t="shared" si="5"/>
        <v>0</v>
      </c>
      <c r="L43" s="28">
        <f t="shared" si="5"/>
        <v>0</v>
      </c>
      <c r="M43" s="28">
        <f t="shared" si="5"/>
        <v>0</v>
      </c>
      <c r="N43" s="176">
        <f t="shared" si="5"/>
        <v>0</v>
      </c>
      <c r="O43" s="176">
        <f t="shared" si="5"/>
        <v>0</v>
      </c>
      <c r="P43" s="176">
        <f t="shared" si="5"/>
        <v>0</v>
      </c>
      <c r="Q43" s="176">
        <f t="shared" si="5"/>
        <v>0</v>
      </c>
      <c r="R43" s="694">
        <f>+R41+R32+R27</f>
        <v>0</v>
      </c>
      <c r="S43" s="575"/>
      <c r="T43" s="575"/>
    </row>
    <row r="44" spans="1:20" ht="24.75" customHeight="1" x14ac:dyDescent="0.2">
      <c r="A44" s="169"/>
      <c r="B44" s="89" t="s">
        <v>49</v>
      </c>
      <c r="C44" s="242" t="str">
        <f>+'BUDGET '!B47</f>
        <v>Lansing Service Center (only) Lease Cost</v>
      </c>
      <c r="D44" s="29">
        <f>-'BUDGET '!G47-'BUDGET '!I47-'BUDGET '!K47-'BUDGET '!M47-'BUDGET '!O47-'BUDGET '!S47-'BUDGET '!U47-'BUDGET '!W47-'BUDGET '!Y47-'BUDGET '!AA47-'BUDGET '!G118-'BUDGET '!I118-'BUDGET '!K118-'BUDGET '!M118-'BUDGET '!O118-'BUDGET '!S118-'BUDGET '!U118-'BUDGET '!W118-'BUDGET '!Y118-'BUDGET '!AA118-'BUDGET '!Q47-'BUDGET '!Q118</f>
        <v>0</v>
      </c>
      <c r="E44" s="29">
        <f>-'BUDGET '!H47-'BUDGET '!J47-'BUDGET '!L47-'BUDGET '!N47-'BUDGET '!P47-'BUDGET '!T47-'BUDGET '!V47-'BUDGET '!X47-'BUDGET '!Z47-'BUDGET '!AB47-'BUDGET '!H118-'BUDGET '!J118-'BUDGET '!L118-'BUDGET '!N118-'BUDGET '!P118-'BUDGET '!T118-'BUDGET '!V118-'BUDGET '!X118-'BUDGET '!Z118-'BUDGET '!AB118-'BUDGET '!R47-'BUDGET '!R118</f>
        <v>0</v>
      </c>
      <c r="F44" s="175">
        <f>+D44+E44</f>
        <v>0</v>
      </c>
      <c r="G44" s="177">
        <f>-'BUDGET '!G47-'BUDGET '!H47-'BUDGET '!G118-'BUDGET '!H118</f>
        <v>0</v>
      </c>
      <c r="H44" s="29">
        <f>-'BUDGET '!I47-'BUDGET '!J47-'BUDGET '!I118-'BUDGET '!J118</f>
        <v>0</v>
      </c>
      <c r="I44" s="205">
        <f>-'BUDGET '!K47-'BUDGET '!L47-'BUDGET '!K118-'BUDGET '!L118</f>
        <v>0</v>
      </c>
      <c r="J44" s="175">
        <f>-'BUDGET '!M47-'BUDGET '!N47-'BUDGET '!M118-'BUDGET '!N118</f>
        <v>0</v>
      </c>
      <c r="K44" s="409">
        <f>-'BUDGET '!P47-'BUDGET '!O47-'BUDGET '!P118-'BUDGET '!O118</f>
        <v>0</v>
      </c>
      <c r="L44" s="409">
        <f>-'BUDGET '!Q47-'BUDGET '!R47-'BUDGET '!Q118-'BUDGET '!R118</f>
        <v>0</v>
      </c>
      <c r="M44" s="409">
        <f>-'BUDGET '!S47-'BUDGET '!T47-'BUDGET '!S118-'BUDGET '!T118</f>
        <v>0</v>
      </c>
      <c r="N44" s="175">
        <f>-'BUDGET '!U47-'BUDGET '!V47-'BUDGET '!U118-'BUDGET '!V118</f>
        <v>0</v>
      </c>
      <c r="O44" s="175">
        <f>-'BUDGET '!X47-'BUDGET '!W47-'BUDGET '!X118-'BUDGET '!W118</f>
        <v>0</v>
      </c>
      <c r="P44" s="175">
        <f>-'BUDGET '!Y47-'BUDGET '!Z47-'BUDGET '!Y118-'BUDGET '!Z118</f>
        <v>0</v>
      </c>
      <c r="Q44" s="175">
        <f>-'BUDGET '!AA47-'BUDGET '!AB47-'BUDGET '!AA118-'BUDGET '!AB118</f>
        <v>0</v>
      </c>
      <c r="R44" s="695">
        <f>-'BUDGET '!AC47-'BUDGET '!AC118</f>
        <v>0</v>
      </c>
    </row>
    <row r="45" spans="1:20" ht="15.75" customHeight="1" x14ac:dyDescent="0.2">
      <c r="A45" s="169"/>
      <c r="B45" s="6"/>
      <c r="C45" s="255" t="str">
        <f>RIGHT('BUDGET '!A142,LEN('BUDGET '!A142)-5)</f>
        <v xml:space="preserve">   Assessment Testing </v>
      </c>
      <c r="D45" s="29">
        <f>-'BUDGET '!G146-'BUDGET '!I146-'BUDGET '!K146-'BUDGET '!M146-'BUDGET '!O146-'BUDGET '!S146-'BUDGET '!U146-'BUDGET '!W146-'BUDGET '!Y146-'BUDGET '!AA146-'BUDGET '!Q146</f>
        <v>0</v>
      </c>
      <c r="E45" s="29">
        <f>-'BUDGET '!H146-'BUDGET '!J146-'BUDGET '!L146-'BUDGET '!N146-'BUDGET '!P146-'BUDGET '!T146-'BUDGET '!V146-'BUDGET '!X146-'BUDGET '!Z146-'BUDGET '!AB146-'BUDGET '!R146</f>
        <v>0</v>
      </c>
      <c r="F45" s="175">
        <f>+D45+E45</f>
        <v>0</v>
      </c>
      <c r="G45" s="177">
        <f>-'BUDGET '!G146-'BUDGET '!H146</f>
        <v>0</v>
      </c>
      <c r="H45" s="29">
        <f>-'BUDGET '!I146-'BUDGET '!J146</f>
        <v>0</v>
      </c>
      <c r="I45" s="205">
        <f>-'BUDGET '!K146-'BUDGET '!L146</f>
        <v>0</v>
      </c>
      <c r="J45" s="175">
        <f>-'BUDGET '!M146-'BUDGET '!N146</f>
        <v>0</v>
      </c>
      <c r="K45" s="409">
        <f>-'BUDGET '!P146-'BUDGET '!O146</f>
        <v>0</v>
      </c>
      <c r="L45" s="409">
        <f>-'BUDGET '!Q146-'BUDGET '!R146</f>
        <v>0</v>
      </c>
      <c r="M45" s="409">
        <f>-'BUDGET '!S146-'BUDGET '!T146</f>
        <v>0</v>
      </c>
      <c r="N45" s="175">
        <f>-'BUDGET '!U146-'BUDGET '!V146</f>
        <v>0</v>
      </c>
      <c r="O45" s="175">
        <f>-'BUDGET '!X146-'BUDGET '!W146</f>
        <v>0</v>
      </c>
      <c r="P45" s="175">
        <f>-'BUDGET '!Y146-'BUDGET '!Z146</f>
        <v>0</v>
      </c>
      <c r="Q45" s="175">
        <f>-'BUDGET '!AA146-'BUDGET '!AB146</f>
        <v>0</v>
      </c>
      <c r="R45" s="695">
        <f>-'BUDGET '!AC146</f>
        <v>0</v>
      </c>
    </row>
    <row r="46" spans="1:20" x14ac:dyDescent="0.2">
      <c r="A46" s="169"/>
      <c r="B46" s="6"/>
      <c r="C46" s="88"/>
      <c r="D46" s="29"/>
      <c r="E46" s="29"/>
      <c r="F46" s="175"/>
      <c r="G46" s="177"/>
      <c r="H46" s="29"/>
      <c r="I46" s="205"/>
      <c r="J46" s="175"/>
      <c r="K46" s="409"/>
      <c r="L46" s="409"/>
      <c r="M46" s="409"/>
      <c r="N46" s="175"/>
      <c r="O46" s="409"/>
      <c r="P46" s="175"/>
      <c r="Q46" s="175"/>
      <c r="R46" s="695"/>
    </row>
    <row r="47" spans="1:20" ht="13.5" thickBot="1" x14ac:dyDescent="0.25">
      <c r="A47" s="170"/>
      <c r="B47" s="171"/>
      <c r="C47" s="172" t="s">
        <v>74</v>
      </c>
      <c r="D47" s="173">
        <f t="shared" ref="D47:R47" si="6">SUM(D43:D46)</f>
        <v>0</v>
      </c>
      <c r="E47" s="173">
        <f t="shared" si="6"/>
        <v>0</v>
      </c>
      <c r="F47" s="463">
        <f t="shared" si="6"/>
        <v>0</v>
      </c>
      <c r="G47" s="462">
        <f t="shared" si="6"/>
        <v>0</v>
      </c>
      <c r="H47" s="173">
        <f t="shared" si="6"/>
        <v>0</v>
      </c>
      <c r="I47" s="173">
        <f t="shared" si="6"/>
        <v>0</v>
      </c>
      <c r="J47" s="639">
        <f t="shared" ref="J47:Q47" si="7">SUM(J43:J46)</f>
        <v>0</v>
      </c>
      <c r="K47" s="173">
        <f>SUM(K43:K46)</f>
        <v>0</v>
      </c>
      <c r="L47" s="173">
        <f>SUM(L43:L46)</f>
        <v>0</v>
      </c>
      <c r="M47" s="173">
        <f t="shared" si="7"/>
        <v>0</v>
      </c>
      <c r="N47" s="639">
        <f t="shared" si="7"/>
        <v>0</v>
      </c>
      <c r="O47" s="639">
        <f t="shared" si="7"/>
        <v>0</v>
      </c>
      <c r="P47" s="639">
        <f t="shared" si="7"/>
        <v>0</v>
      </c>
      <c r="Q47" s="639">
        <f t="shared" si="7"/>
        <v>0</v>
      </c>
      <c r="R47" s="697">
        <f t="shared" si="6"/>
        <v>0</v>
      </c>
    </row>
    <row r="49" spans="1:18" s="405" customFormat="1" x14ac:dyDescent="0.2">
      <c r="A49" s="229" t="str">
        <f>+'BUDGET '!A216</f>
        <v>WIOA WORK EXER + EST OPERATING COSTS</v>
      </c>
      <c r="B49" s="407"/>
      <c r="C49" s="475"/>
      <c r="D49" s="249"/>
      <c r="E49" s="249"/>
      <c r="F49" s="479" t="e">
        <f>+'BUDGET '!AB216</f>
        <v>#DIV/0!</v>
      </c>
      <c r="G49" s="246"/>
      <c r="H49" s="246"/>
      <c r="I49" s="246"/>
      <c r="J49" s="246"/>
      <c r="K49" s="246"/>
      <c r="L49" s="246"/>
      <c r="M49" s="246"/>
      <c r="N49" s="246"/>
      <c r="O49" s="246"/>
      <c r="P49" s="290"/>
      <c r="Q49" s="290"/>
      <c r="R49" s="696"/>
    </row>
    <row r="50" spans="1:18" s="498" customFormat="1" x14ac:dyDescent="0.2">
      <c r="A50" s="229" t="str">
        <f>+'BUDGET '!A209</f>
        <v>OUT OF SCHOOL PERCENT</v>
      </c>
      <c r="B50" s="407"/>
      <c r="C50" s="620"/>
      <c r="D50" s="249"/>
      <c r="E50" s="249"/>
      <c r="F50" s="479" t="e">
        <f>+'BUDGET '!I209</f>
        <v>#DIV/0!</v>
      </c>
      <c r="G50" s="246"/>
      <c r="H50" s="246"/>
      <c r="I50" s="246"/>
      <c r="J50" s="246"/>
      <c r="K50" s="246"/>
      <c r="L50" s="246"/>
      <c r="M50" s="246"/>
      <c r="N50" s="246"/>
      <c r="O50" s="246"/>
      <c r="P50" s="290"/>
      <c r="Q50" s="290"/>
      <c r="R50" s="696"/>
    </row>
    <row r="54" spans="1:18" x14ac:dyDescent="0.2">
      <c r="F54" s="577"/>
    </row>
  </sheetData>
  <mergeCells count="7">
    <mergeCell ref="A16:J16"/>
    <mergeCell ref="A20:C21"/>
    <mergeCell ref="A23:C23"/>
    <mergeCell ref="A43:C43"/>
    <mergeCell ref="A27:C27"/>
    <mergeCell ref="A32:C32"/>
    <mergeCell ref="A41:C41"/>
  </mergeCells>
  <phoneticPr fontId="0" type="noConversion"/>
  <pageMargins left="0.5" right="0.5" top="1" bottom="0.75" header="0.5" footer="0.5"/>
  <pageSetup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84"/>
  <sheetViews>
    <sheetView workbookViewId="0"/>
  </sheetViews>
  <sheetFormatPr defaultRowHeight="12.75" x14ac:dyDescent="0.2"/>
  <cols>
    <col min="1" max="1" width="53.85546875" customWidth="1"/>
    <col min="2" max="2" width="8.7109375" bestFit="1" customWidth="1"/>
    <col min="3" max="3" width="10.85546875" customWidth="1"/>
    <col min="4" max="10" width="9.85546875" bestFit="1" customWidth="1"/>
    <col min="11" max="11" width="10.5703125" customWidth="1"/>
    <col min="12" max="12" width="11.5703125" customWidth="1"/>
    <col min="13" max="13" width="14.7109375" customWidth="1"/>
    <col min="14" max="14" width="17" customWidth="1"/>
    <col min="15" max="15" width="19.85546875" customWidth="1"/>
    <col min="18" max="18" width="7.5703125" customWidth="1"/>
  </cols>
  <sheetData>
    <row r="1" spans="1:28" x14ac:dyDescent="0.2">
      <c r="A1" s="1" t="str">
        <f>+'BUDGET SUMMARY'!A1</f>
        <v xml:space="preserve">Agency Name:  </v>
      </c>
      <c r="N1" s="105">
        <f ca="1">TODAY()</f>
        <v>43483</v>
      </c>
    </row>
    <row r="2" spans="1:28" x14ac:dyDescent="0.2">
      <c r="A2" s="1" t="str">
        <f>+'BUDGET SUMMARY'!A13</f>
        <v xml:space="preserve">Contract #: </v>
      </c>
    </row>
    <row r="3" spans="1:28" x14ac:dyDescent="0.2">
      <c r="A3" s="1" t="str">
        <f>+'BUDGET SUMMARY'!A14</f>
        <v xml:space="preserve">Addendum #:   </v>
      </c>
    </row>
    <row r="4" spans="1:28" ht="21" customHeight="1" x14ac:dyDescent="0.25">
      <c r="A4" s="814" t="s">
        <v>50</v>
      </c>
      <c r="B4" s="814"/>
      <c r="C4" s="814"/>
      <c r="D4" s="814"/>
      <c r="E4" s="814"/>
      <c r="F4" s="814"/>
      <c r="G4" s="814"/>
      <c r="H4" s="814"/>
      <c r="I4" s="814"/>
      <c r="J4" s="814"/>
      <c r="K4" s="814"/>
      <c r="L4" s="814"/>
      <c r="M4" s="814"/>
      <c r="N4" s="814"/>
    </row>
    <row r="5" spans="1:28" ht="13.5" thickBot="1" x14ac:dyDescent="0.25"/>
    <row r="6" spans="1:28" ht="16.5" thickBot="1" x14ac:dyDescent="0.3">
      <c r="A6" s="796" t="s">
        <v>66</v>
      </c>
      <c r="B6" s="797"/>
      <c r="C6" s="797"/>
      <c r="D6" s="797"/>
      <c r="E6" s="797"/>
      <c r="F6" s="797"/>
      <c r="G6" s="797"/>
      <c r="H6" s="797"/>
      <c r="I6" s="797"/>
      <c r="J6" s="797"/>
      <c r="K6" s="797"/>
      <c r="L6" s="797"/>
      <c r="M6" s="797"/>
      <c r="N6" s="798"/>
    </row>
    <row r="7" spans="1:28" ht="15.75" x14ac:dyDescent="0.25">
      <c r="A7" s="824" t="str">
        <f>+'BUDGET SUMMARY'!A2</f>
        <v>Funding Source:   WIOA Youth In School</v>
      </c>
      <c r="B7" s="825"/>
      <c r="C7" s="825"/>
      <c r="D7" s="825"/>
      <c r="E7" s="825"/>
      <c r="F7" s="825"/>
      <c r="G7" s="825"/>
      <c r="H7" s="825"/>
      <c r="I7" s="825"/>
      <c r="J7" s="825"/>
      <c r="K7" s="825"/>
      <c r="L7" s="825"/>
      <c r="M7" s="825"/>
      <c r="N7" s="826"/>
    </row>
    <row r="8" spans="1:28" x14ac:dyDescent="0.2">
      <c r="A8" s="35"/>
      <c r="B8" s="20"/>
      <c r="C8" s="20"/>
      <c r="D8" s="20"/>
      <c r="E8" s="20"/>
      <c r="F8" s="20"/>
      <c r="G8" s="20"/>
      <c r="H8" s="20"/>
      <c r="I8" s="20"/>
      <c r="J8" s="20"/>
      <c r="K8" s="20"/>
      <c r="L8" s="20"/>
      <c r="M8" s="20"/>
      <c r="N8" s="36"/>
    </row>
    <row r="9" spans="1:28" ht="21.75" customHeight="1" x14ac:dyDescent="0.25">
      <c r="A9" s="37" t="s">
        <v>52</v>
      </c>
      <c r="B9" s="17" t="s">
        <v>37</v>
      </c>
      <c r="C9" s="17" t="s">
        <v>38</v>
      </c>
      <c r="D9" s="17" t="s">
        <v>39</v>
      </c>
      <c r="E9" s="17" t="s">
        <v>40</v>
      </c>
      <c r="F9" s="17" t="s">
        <v>41</v>
      </c>
      <c r="G9" s="17" t="s">
        <v>42</v>
      </c>
      <c r="H9" s="17" t="s">
        <v>43</v>
      </c>
      <c r="I9" s="17" t="s">
        <v>44</v>
      </c>
      <c r="J9" s="17" t="s">
        <v>45</v>
      </c>
      <c r="K9" s="17" t="s">
        <v>46</v>
      </c>
      <c r="L9" s="17" t="s">
        <v>47</v>
      </c>
      <c r="M9" s="17" t="s">
        <v>48</v>
      </c>
      <c r="N9" s="38" t="s">
        <v>7</v>
      </c>
    </row>
    <row r="10" spans="1:28" ht="24" customHeight="1" x14ac:dyDescent="0.25">
      <c r="A10" s="39" t="s">
        <v>51</v>
      </c>
      <c r="B10" s="420"/>
      <c r="C10" s="420"/>
      <c r="D10" s="420"/>
      <c r="E10" s="420"/>
      <c r="F10" s="420"/>
      <c r="G10" s="420"/>
      <c r="H10" s="420"/>
      <c r="I10" s="420"/>
      <c r="J10" s="420"/>
      <c r="K10" s="420"/>
      <c r="L10" s="420"/>
      <c r="M10" s="420"/>
      <c r="N10" s="467">
        <f>SUM(B10:M10)</f>
        <v>0</v>
      </c>
      <c r="O10" s="593"/>
    </row>
    <row r="11" spans="1:28" ht="24" customHeight="1" thickBot="1" x14ac:dyDescent="0.3">
      <c r="A11" s="41" t="str">
        <f>RIGHT('BUDGET SUMMARY'!$A$2,LEN('BUDGET SUMMARY'!$A$2)-15)&amp;" CUMULATIVE"</f>
        <v xml:space="preserve">   WIOA Youth In School CUMULATIVE</v>
      </c>
      <c r="B11" s="422">
        <f>+B10</f>
        <v>0</v>
      </c>
      <c r="C11" s="422">
        <f>B11+C10</f>
        <v>0</v>
      </c>
      <c r="D11" s="422">
        <f t="shared" ref="D11:M11" si="0">C11+D10</f>
        <v>0</v>
      </c>
      <c r="E11" s="422">
        <f t="shared" si="0"/>
        <v>0</v>
      </c>
      <c r="F11" s="422">
        <f t="shared" si="0"/>
        <v>0</v>
      </c>
      <c r="G11" s="422">
        <f t="shared" si="0"/>
        <v>0</v>
      </c>
      <c r="H11" s="422">
        <f t="shared" si="0"/>
        <v>0</v>
      </c>
      <c r="I11" s="422">
        <f t="shared" si="0"/>
        <v>0</v>
      </c>
      <c r="J11" s="422">
        <f t="shared" si="0"/>
        <v>0</v>
      </c>
      <c r="K11" s="422">
        <f t="shared" si="0"/>
        <v>0</v>
      </c>
      <c r="L11" s="422">
        <f t="shared" si="0"/>
        <v>0</v>
      </c>
      <c r="M11" s="724">
        <f t="shared" si="0"/>
        <v>0</v>
      </c>
      <c r="N11" s="725">
        <f>+'BUDGET '!G214</f>
        <v>0</v>
      </c>
      <c r="O11" s="593"/>
      <c r="P11" s="498"/>
      <c r="Q11" s="498"/>
      <c r="R11" s="498"/>
      <c r="S11" s="498"/>
      <c r="T11" s="498"/>
      <c r="U11" s="498"/>
      <c r="V11" s="498"/>
      <c r="W11" s="498"/>
      <c r="X11" s="498"/>
      <c r="Y11" s="498"/>
      <c r="Z11" s="498"/>
      <c r="AA11" s="498"/>
      <c r="AB11" s="498"/>
    </row>
    <row r="12" spans="1:28" ht="13.5" thickBot="1" x14ac:dyDescent="0.25">
      <c r="K12" s="15"/>
      <c r="L12" s="15"/>
      <c r="M12" s="15"/>
      <c r="N12" s="466" t="e">
        <f>SUM(K10:M10)/N10</f>
        <v>#DIV/0!</v>
      </c>
      <c r="O12" s="593"/>
      <c r="P12" s="498"/>
      <c r="Q12" s="498"/>
      <c r="R12" s="498"/>
      <c r="S12" s="498"/>
      <c r="T12" s="498"/>
      <c r="U12" s="498"/>
      <c r="V12" s="498"/>
      <c r="W12" s="498"/>
      <c r="X12" s="498"/>
      <c r="Y12" s="498"/>
      <c r="Z12" s="498"/>
      <c r="AA12" s="498"/>
      <c r="AB12" s="498"/>
    </row>
    <row r="13" spans="1:28" ht="13.5" thickBot="1" x14ac:dyDescent="0.25">
      <c r="O13" s="593"/>
      <c r="P13" s="498"/>
      <c r="Q13" s="498"/>
      <c r="R13" s="498"/>
      <c r="S13" s="498"/>
      <c r="T13" s="498"/>
      <c r="U13" s="498"/>
      <c r="V13" s="498"/>
      <c r="W13" s="498"/>
      <c r="X13" s="498"/>
      <c r="Y13" s="498"/>
      <c r="Z13" s="498"/>
      <c r="AA13" s="498"/>
      <c r="AB13" s="498"/>
    </row>
    <row r="14" spans="1:28" ht="16.5" thickBot="1" x14ac:dyDescent="0.3">
      <c r="A14" s="796" t="s">
        <v>53</v>
      </c>
      <c r="B14" s="797"/>
      <c r="C14" s="797"/>
      <c r="D14" s="797"/>
      <c r="E14" s="797"/>
      <c r="F14" s="797"/>
      <c r="G14" s="797"/>
      <c r="H14" s="797"/>
      <c r="I14" s="797"/>
      <c r="J14" s="797"/>
      <c r="K14" s="797"/>
      <c r="L14" s="797"/>
      <c r="M14" s="797"/>
      <c r="N14" s="798"/>
    </row>
    <row r="15" spans="1:28" ht="15.75" x14ac:dyDescent="0.25">
      <c r="A15" s="821" t="str">
        <f>+'BUDGET SUMMARY'!A3</f>
        <v>Funding Source:  WIOA Youth Out of School</v>
      </c>
      <c r="B15" s="822"/>
      <c r="C15" s="822"/>
      <c r="D15" s="822"/>
      <c r="E15" s="822"/>
      <c r="F15" s="822"/>
      <c r="G15" s="822"/>
      <c r="H15" s="822"/>
      <c r="I15" s="822"/>
      <c r="J15" s="822"/>
      <c r="K15" s="822"/>
      <c r="L15" s="822"/>
      <c r="M15" s="822"/>
      <c r="N15" s="823"/>
    </row>
    <row r="16" spans="1:28" x14ac:dyDescent="0.2">
      <c r="A16" s="35"/>
      <c r="B16" s="20"/>
      <c r="C16" s="20"/>
      <c r="D16" s="20"/>
      <c r="E16" s="20"/>
      <c r="F16" s="20"/>
      <c r="G16" s="20"/>
      <c r="H16" s="20"/>
      <c r="I16" s="20"/>
      <c r="J16" s="20"/>
      <c r="K16" s="20"/>
      <c r="L16" s="20"/>
      <c r="M16" s="20"/>
      <c r="N16" s="36"/>
    </row>
    <row r="17" spans="1:31" ht="21.75" customHeight="1" x14ac:dyDescent="0.25">
      <c r="A17" s="37" t="s">
        <v>52</v>
      </c>
      <c r="B17" s="17" t="s">
        <v>37</v>
      </c>
      <c r="C17" s="17" t="s">
        <v>38</v>
      </c>
      <c r="D17" s="17" t="s">
        <v>39</v>
      </c>
      <c r="E17" s="17" t="s">
        <v>40</v>
      </c>
      <c r="F17" s="17" t="s">
        <v>41</v>
      </c>
      <c r="G17" s="17" t="s">
        <v>42</v>
      </c>
      <c r="H17" s="17" t="s">
        <v>43</v>
      </c>
      <c r="I17" s="17" t="s">
        <v>44</v>
      </c>
      <c r="J17" s="17" t="s">
        <v>45</v>
      </c>
      <c r="K17" s="17" t="s">
        <v>46</v>
      </c>
      <c r="L17" s="17" t="s">
        <v>47</v>
      </c>
      <c r="M17" s="17" t="s">
        <v>48</v>
      </c>
      <c r="N17" s="38" t="s">
        <v>7</v>
      </c>
    </row>
    <row r="18" spans="1:31" ht="25.5" customHeight="1" x14ac:dyDescent="0.25">
      <c r="A18" s="39" t="s">
        <v>51</v>
      </c>
      <c r="B18" s="420"/>
      <c r="C18" s="420"/>
      <c r="D18" s="420"/>
      <c r="E18" s="420"/>
      <c r="F18" s="420"/>
      <c r="G18" s="420"/>
      <c r="H18" s="420"/>
      <c r="I18" s="420"/>
      <c r="J18" s="420"/>
      <c r="K18" s="420"/>
      <c r="L18" s="420"/>
      <c r="M18" s="420"/>
      <c r="N18" s="467">
        <f>SUM(B18:M18)</f>
        <v>0</v>
      </c>
      <c r="O18" s="230"/>
      <c r="P18" s="594"/>
    </row>
    <row r="19" spans="1:31" ht="25.5" customHeight="1" x14ac:dyDescent="0.25">
      <c r="A19" s="469" t="str">
        <f>RIGHT('BUDGET SUMMARY'!$A$3,LEN('BUDGET SUMMARY'!$A$3)-15)&amp;" CUMULATIVE LESS ITA"</f>
        <v xml:space="preserve">  WIOA Youth Out of School CUMULATIVE LESS ITA</v>
      </c>
      <c r="B19" s="421">
        <f>+B18</f>
        <v>0</v>
      </c>
      <c r="C19" s="421">
        <f t="shared" ref="C19:M19" si="1">B19+C18</f>
        <v>0</v>
      </c>
      <c r="D19" s="421">
        <f t="shared" si="1"/>
        <v>0</v>
      </c>
      <c r="E19" s="421">
        <f t="shared" si="1"/>
        <v>0</v>
      </c>
      <c r="F19" s="421">
        <f t="shared" si="1"/>
        <v>0</v>
      </c>
      <c r="G19" s="421">
        <f t="shared" si="1"/>
        <v>0</v>
      </c>
      <c r="H19" s="421">
        <f t="shared" si="1"/>
        <v>0</v>
      </c>
      <c r="I19" s="421">
        <f t="shared" si="1"/>
        <v>0</v>
      </c>
      <c r="J19" s="421">
        <f t="shared" si="1"/>
        <v>0</v>
      </c>
      <c r="K19" s="421">
        <f t="shared" si="1"/>
        <v>0</v>
      </c>
      <c r="L19" s="421">
        <f t="shared" si="1"/>
        <v>0</v>
      </c>
      <c r="M19" s="722">
        <f t="shared" si="1"/>
        <v>0</v>
      </c>
      <c r="N19" s="723">
        <f>+'BUDGET '!I214-'BUDGET SUMMARY'!H34</f>
        <v>0</v>
      </c>
      <c r="O19" s="230"/>
      <c r="P19" s="594"/>
      <c r="Q19" s="498"/>
      <c r="R19" s="498"/>
      <c r="S19" s="498"/>
      <c r="T19" s="498"/>
      <c r="U19" s="498"/>
      <c r="V19" s="498"/>
      <c r="W19" s="498"/>
      <c r="X19" s="498"/>
      <c r="Y19" s="498"/>
      <c r="Z19" s="498"/>
      <c r="AA19" s="498"/>
      <c r="AB19" s="498"/>
      <c r="AC19" s="498"/>
      <c r="AD19" s="498"/>
      <c r="AE19" s="498"/>
    </row>
    <row r="20" spans="1:31" ht="12.75" customHeight="1" thickBot="1" x14ac:dyDescent="0.25">
      <c r="A20" s="35"/>
      <c r="B20" s="396"/>
      <c r="C20" s="396"/>
      <c r="D20" s="396"/>
      <c r="E20" s="396"/>
      <c r="F20" s="396"/>
      <c r="G20" s="396"/>
      <c r="H20" s="396"/>
      <c r="I20" s="396"/>
      <c r="J20" s="396"/>
      <c r="K20" s="396"/>
      <c r="L20" s="396"/>
      <c r="M20" s="396"/>
      <c r="N20" s="466" t="e">
        <f>SUM(K18:M18)/N18</f>
        <v>#DIV/0!</v>
      </c>
      <c r="O20" s="230"/>
      <c r="P20" s="594"/>
      <c r="Q20" s="498"/>
      <c r="R20" s="498"/>
      <c r="S20" s="498"/>
      <c r="T20" s="498"/>
      <c r="U20" s="498"/>
      <c r="V20" s="498"/>
      <c r="W20" s="498"/>
      <c r="X20" s="498"/>
      <c r="Y20" s="498"/>
      <c r="Z20" s="498"/>
      <c r="AA20" s="498"/>
      <c r="AB20" s="498"/>
      <c r="AC20" s="498"/>
      <c r="AD20" s="498"/>
      <c r="AE20" s="498"/>
    </row>
    <row r="21" spans="1:31" ht="12.75" customHeight="1" x14ac:dyDescent="0.2">
      <c r="A21" s="35"/>
      <c r="B21" s="20"/>
      <c r="C21" s="20"/>
      <c r="D21" s="20"/>
      <c r="E21" s="20"/>
      <c r="F21" s="20"/>
      <c r="G21" s="20"/>
      <c r="H21" s="20"/>
      <c r="I21" s="20"/>
      <c r="J21" s="20"/>
      <c r="K21" s="20"/>
      <c r="L21" s="20"/>
      <c r="M21" s="20"/>
      <c r="N21" s="36"/>
      <c r="O21" s="230"/>
      <c r="P21" s="594"/>
      <c r="Q21" s="498"/>
      <c r="R21" s="498"/>
      <c r="S21" s="498"/>
      <c r="T21" s="498"/>
      <c r="U21" s="498"/>
      <c r="V21" s="498"/>
      <c r="W21" s="498"/>
      <c r="X21" s="498"/>
      <c r="Y21" s="498"/>
      <c r="Z21" s="498"/>
      <c r="AA21" s="498"/>
      <c r="AB21" s="498"/>
      <c r="AC21" s="498"/>
      <c r="AD21" s="498"/>
      <c r="AE21" s="498"/>
    </row>
    <row r="22" spans="1:31" ht="21.75" customHeight="1" x14ac:dyDescent="0.25">
      <c r="A22" s="37" t="s">
        <v>67</v>
      </c>
      <c r="B22" s="17" t="s">
        <v>37</v>
      </c>
      <c r="C22" s="17" t="s">
        <v>38</v>
      </c>
      <c r="D22" s="17" t="s">
        <v>39</v>
      </c>
      <c r="E22" s="17" t="s">
        <v>40</v>
      </c>
      <c r="F22" s="17" t="s">
        <v>41</v>
      </c>
      <c r="G22" s="17" t="s">
        <v>42</v>
      </c>
      <c r="H22" s="17" t="s">
        <v>43</v>
      </c>
      <c r="I22" s="17" t="s">
        <v>44</v>
      </c>
      <c r="J22" s="17" t="s">
        <v>45</v>
      </c>
      <c r="K22" s="17" t="s">
        <v>46</v>
      </c>
      <c r="L22" s="17" t="s">
        <v>47</v>
      </c>
      <c r="M22" s="17" t="s">
        <v>48</v>
      </c>
      <c r="N22" s="38" t="s">
        <v>7</v>
      </c>
      <c r="O22" s="230"/>
      <c r="P22" s="594"/>
      <c r="Q22" s="498"/>
      <c r="R22" s="498"/>
      <c r="S22" s="498"/>
      <c r="T22" s="498"/>
      <c r="U22" s="498"/>
      <c r="V22" s="498"/>
      <c r="W22" s="498"/>
      <c r="X22" s="498"/>
      <c r="Y22" s="498"/>
      <c r="Z22" s="498"/>
      <c r="AA22" s="498"/>
      <c r="AB22" s="498"/>
      <c r="AC22" s="498"/>
      <c r="AD22" s="498"/>
      <c r="AE22" s="498"/>
    </row>
    <row r="23" spans="1:31" ht="21" customHeight="1" x14ac:dyDescent="0.25">
      <c r="A23" s="39" t="s">
        <v>51</v>
      </c>
      <c r="B23" s="420"/>
      <c r="C23" s="420"/>
      <c r="D23" s="420"/>
      <c r="E23" s="420"/>
      <c r="F23" s="420"/>
      <c r="G23" s="420"/>
      <c r="H23" s="420"/>
      <c r="I23" s="420"/>
      <c r="J23" s="420"/>
      <c r="K23" s="420"/>
      <c r="L23" s="420"/>
      <c r="M23" s="420"/>
      <c r="N23" s="40">
        <f>SUM(B23:M23)</f>
        <v>0</v>
      </c>
    </row>
    <row r="24" spans="1:31" ht="21" customHeight="1" thickBot="1" x14ac:dyDescent="0.3">
      <c r="A24" s="39" t="str">
        <f>RIGHT('BUDGET SUMMARY'!$A$3,LEN('BUDGET SUMMARY'!$A$3)-15)&amp;" ITA CUMULATIVE"</f>
        <v xml:space="preserve">  WIOA Youth Out of School ITA CUMULATIVE</v>
      </c>
      <c r="B24" s="421">
        <f>+B23</f>
        <v>0</v>
      </c>
      <c r="C24" s="421">
        <f t="shared" ref="C24:M24" si="2">B24+C23</f>
        <v>0</v>
      </c>
      <c r="D24" s="421">
        <f t="shared" si="2"/>
        <v>0</v>
      </c>
      <c r="E24" s="421">
        <f t="shared" si="2"/>
        <v>0</v>
      </c>
      <c r="F24" s="421">
        <f t="shared" si="2"/>
        <v>0</v>
      </c>
      <c r="G24" s="421">
        <f t="shared" si="2"/>
        <v>0</v>
      </c>
      <c r="H24" s="421">
        <f t="shared" si="2"/>
        <v>0</v>
      </c>
      <c r="I24" s="421">
        <f t="shared" si="2"/>
        <v>0</v>
      </c>
      <c r="J24" s="421">
        <f t="shared" si="2"/>
        <v>0</v>
      </c>
      <c r="K24" s="421">
        <f t="shared" si="2"/>
        <v>0</v>
      </c>
      <c r="L24" s="421">
        <f t="shared" si="2"/>
        <v>0</v>
      </c>
      <c r="M24" s="398">
        <f t="shared" si="2"/>
        <v>0</v>
      </c>
      <c r="N24" s="723">
        <f>+'BUDGET SUMMARY'!H34</f>
        <v>0</v>
      </c>
    </row>
    <row r="25" spans="1:31" ht="12.75" customHeight="1" thickBot="1" x14ac:dyDescent="0.25">
      <c r="N25" s="419" t="e">
        <f>SUM(K23:M23)/N23</f>
        <v>#DIV/0!</v>
      </c>
    </row>
    <row r="26" spans="1:31" s="405" customFormat="1" ht="21.75" customHeight="1" x14ac:dyDescent="0.25">
      <c r="A26" s="469" t="s">
        <v>216</v>
      </c>
      <c r="B26" s="470">
        <f t="shared" ref="B26:M26" si="3">+B23+B18</f>
        <v>0</v>
      </c>
      <c r="C26" s="470">
        <f t="shared" si="3"/>
        <v>0</v>
      </c>
      <c r="D26" s="470">
        <f t="shared" si="3"/>
        <v>0</v>
      </c>
      <c r="E26" s="470">
        <f t="shared" si="3"/>
        <v>0</v>
      </c>
      <c r="F26" s="470">
        <f t="shared" si="3"/>
        <v>0</v>
      </c>
      <c r="G26" s="470">
        <f t="shared" si="3"/>
        <v>0</v>
      </c>
      <c r="H26" s="470">
        <f t="shared" si="3"/>
        <v>0</v>
      </c>
      <c r="I26" s="470">
        <f t="shared" si="3"/>
        <v>0</v>
      </c>
      <c r="J26" s="470">
        <f t="shared" si="3"/>
        <v>0</v>
      </c>
      <c r="K26" s="470">
        <f t="shared" si="3"/>
        <v>0</v>
      </c>
      <c r="L26" s="470">
        <f t="shared" si="3"/>
        <v>0</v>
      </c>
      <c r="M26" s="470">
        <f t="shared" si="3"/>
        <v>0</v>
      </c>
      <c r="N26" s="473">
        <f>SUM(B26:M26)</f>
        <v>0</v>
      </c>
    </row>
    <row r="27" spans="1:31" s="405" customFormat="1" ht="21.75" customHeight="1" thickBot="1" x14ac:dyDescent="0.3">
      <c r="A27" s="39" t="str">
        <f>RIGHT('BUDGET SUMMARY'!$A$3,LEN('BUDGET SUMMARY'!$A$3)-15)&amp;" TOTAL"</f>
        <v xml:space="preserve">  WIOA Youth Out of School TOTAL</v>
      </c>
      <c r="B27" s="471">
        <f t="shared" ref="B27:M27" si="4">+B24+B19</f>
        <v>0</v>
      </c>
      <c r="C27" s="471">
        <f t="shared" si="4"/>
        <v>0</v>
      </c>
      <c r="D27" s="471">
        <f t="shared" si="4"/>
        <v>0</v>
      </c>
      <c r="E27" s="471">
        <f t="shared" si="4"/>
        <v>0</v>
      </c>
      <c r="F27" s="471">
        <f t="shared" si="4"/>
        <v>0</v>
      </c>
      <c r="G27" s="471">
        <f t="shared" si="4"/>
        <v>0</v>
      </c>
      <c r="H27" s="471">
        <f t="shared" si="4"/>
        <v>0</v>
      </c>
      <c r="I27" s="471">
        <f t="shared" si="4"/>
        <v>0</v>
      </c>
      <c r="J27" s="471">
        <f t="shared" si="4"/>
        <v>0</v>
      </c>
      <c r="K27" s="471">
        <f t="shared" si="4"/>
        <v>0</v>
      </c>
      <c r="L27" s="471">
        <f t="shared" si="4"/>
        <v>0</v>
      </c>
      <c r="M27" s="471">
        <f t="shared" si="4"/>
        <v>0</v>
      </c>
      <c r="N27" s="42">
        <f>+'BUDGET '!I214</f>
        <v>0</v>
      </c>
    </row>
    <row r="28" spans="1:31" s="405" customFormat="1" ht="12.75" customHeight="1" thickBot="1" x14ac:dyDescent="0.25">
      <c r="N28" s="468"/>
    </row>
    <row r="29" spans="1:31" ht="15.75" customHeight="1" thickBot="1" x14ac:dyDescent="0.3">
      <c r="A29" s="796" t="s">
        <v>53</v>
      </c>
      <c r="B29" s="797"/>
      <c r="C29" s="797"/>
      <c r="D29" s="797"/>
      <c r="E29" s="797"/>
      <c r="F29" s="797"/>
      <c r="G29" s="797"/>
      <c r="H29" s="797"/>
      <c r="I29" s="797"/>
      <c r="J29" s="797"/>
      <c r="K29" s="797"/>
      <c r="L29" s="797"/>
      <c r="M29" s="797"/>
      <c r="N29" s="798"/>
    </row>
    <row r="30" spans="1:31" ht="15.75" x14ac:dyDescent="0.25">
      <c r="A30" s="818" t="str">
        <f>+'BUDGET SUMMARY'!A4</f>
        <v>Funding Source:  JAG IN SCHOOL</v>
      </c>
      <c r="B30" s="819"/>
      <c r="C30" s="819"/>
      <c r="D30" s="819"/>
      <c r="E30" s="819"/>
      <c r="F30" s="819"/>
      <c r="G30" s="819"/>
      <c r="H30" s="819"/>
      <c r="I30" s="819"/>
      <c r="J30" s="819"/>
      <c r="K30" s="819"/>
      <c r="L30" s="819"/>
      <c r="M30" s="819"/>
      <c r="N30" s="820"/>
    </row>
    <row r="31" spans="1:31" x14ac:dyDescent="0.2">
      <c r="A31" s="35"/>
      <c r="B31" s="408"/>
      <c r="C31" s="408"/>
      <c r="D31" s="408"/>
      <c r="E31" s="408"/>
      <c r="F31" s="408"/>
      <c r="G31" s="408"/>
      <c r="H31" s="408"/>
      <c r="I31" s="408"/>
      <c r="J31" s="408"/>
      <c r="K31" s="408"/>
      <c r="L31" s="408"/>
      <c r="M31" s="408"/>
      <c r="N31" s="36"/>
    </row>
    <row r="32" spans="1:31" ht="21.75" customHeight="1" x14ac:dyDescent="0.25">
      <c r="A32" s="37" t="s">
        <v>52</v>
      </c>
      <c r="B32" s="17" t="s">
        <v>37</v>
      </c>
      <c r="C32" s="17" t="s">
        <v>38</v>
      </c>
      <c r="D32" s="17" t="s">
        <v>39</v>
      </c>
      <c r="E32" s="17" t="s">
        <v>40</v>
      </c>
      <c r="F32" s="17" t="s">
        <v>41</v>
      </c>
      <c r="G32" s="17" t="s">
        <v>42</v>
      </c>
      <c r="H32" s="17" t="s">
        <v>43</v>
      </c>
      <c r="I32" s="17" t="s">
        <v>44</v>
      </c>
      <c r="J32" s="17" t="s">
        <v>45</v>
      </c>
      <c r="K32" s="17" t="s">
        <v>46</v>
      </c>
      <c r="L32" s="17" t="s">
        <v>47</v>
      </c>
      <c r="M32" s="17" t="s">
        <v>48</v>
      </c>
      <c r="N32" s="38" t="s">
        <v>7</v>
      </c>
    </row>
    <row r="33" spans="1:16" ht="25.5" customHeight="1" x14ac:dyDescent="0.25">
      <c r="A33" s="39" t="s">
        <v>51</v>
      </c>
      <c r="B33" s="420"/>
      <c r="C33" s="420"/>
      <c r="D33" s="420"/>
      <c r="E33" s="420"/>
      <c r="F33" s="420"/>
      <c r="G33" s="420"/>
      <c r="H33" s="420"/>
      <c r="I33" s="420"/>
      <c r="J33" s="420"/>
      <c r="K33" s="420"/>
      <c r="L33" s="420"/>
      <c r="M33" s="420"/>
      <c r="N33" s="40">
        <f>SUM(B33:M33)</f>
        <v>0</v>
      </c>
      <c r="O33" s="230"/>
      <c r="P33" s="594"/>
    </row>
    <row r="34" spans="1:16" ht="25.5" customHeight="1" thickBot="1" x14ac:dyDescent="0.3">
      <c r="A34" s="39" t="str">
        <f>RIGHT('BUDGET SUMMARY'!$A$4,LEN('BUDGET SUMMARY'!$A$4)-15)&amp;" CUMULATIVE LESS ITA"</f>
        <v xml:space="preserve">  JAG IN SCHOOL CUMULATIVE LESS ITA</v>
      </c>
      <c r="B34" s="421">
        <f>+B33</f>
        <v>0</v>
      </c>
      <c r="C34" s="421">
        <f t="shared" ref="C34:M34" si="5">B34+C33</f>
        <v>0</v>
      </c>
      <c r="D34" s="421">
        <f t="shared" si="5"/>
        <v>0</v>
      </c>
      <c r="E34" s="421">
        <f t="shared" si="5"/>
        <v>0</v>
      </c>
      <c r="F34" s="421">
        <f t="shared" si="5"/>
        <v>0</v>
      </c>
      <c r="G34" s="421">
        <f t="shared" si="5"/>
        <v>0</v>
      </c>
      <c r="H34" s="421">
        <f t="shared" si="5"/>
        <v>0</v>
      </c>
      <c r="I34" s="421">
        <f t="shared" si="5"/>
        <v>0</v>
      </c>
      <c r="J34" s="421">
        <f t="shared" si="5"/>
        <v>0</v>
      </c>
      <c r="K34" s="421">
        <f t="shared" si="5"/>
        <v>0</v>
      </c>
      <c r="L34" s="421">
        <f t="shared" si="5"/>
        <v>0</v>
      </c>
      <c r="M34" s="398">
        <f t="shared" si="5"/>
        <v>0</v>
      </c>
      <c r="N34" s="720">
        <f>+'BUDGET '!K214-'BUDGET SUMMARY'!I34</f>
        <v>0</v>
      </c>
      <c r="O34" s="230"/>
    </row>
    <row r="35" spans="1:16" ht="12.75" customHeight="1" thickBot="1" x14ac:dyDescent="0.3">
      <c r="A35" s="216"/>
      <c r="B35" s="206"/>
      <c r="C35" s="206"/>
      <c r="D35" s="206"/>
      <c r="E35" s="206"/>
      <c r="F35" s="206"/>
      <c r="G35" s="206"/>
      <c r="H35" s="206"/>
      <c r="I35" s="206"/>
      <c r="J35" s="206"/>
      <c r="K35" s="206"/>
      <c r="L35" s="206"/>
      <c r="M35" s="207"/>
      <c r="N35" s="419" t="e">
        <f>SUM(K33:M33)/N33</f>
        <v>#DIV/0!</v>
      </c>
    </row>
    <row r="36" spans="1:16" ht="12.75" customHeight="1" x14ac:dyDescent="0.25">
      <c r="A36" s="216"/>
      <c r="B36" s="206"/>
      <c r="C36" s="206"/>
      <c r="D36" s="206"/>
      <c r="E36" s="206"/>
      <c r="F36" s="206"/>
      <c r="G36" s="206"/>
      <c r="H36" s="206"/>
      <c r="I36" s="206"/>
      <c r="J36" s="206"/>
      <c r="K36" s="206"/>
      <c r="L36" s="206"/>
      <c r="M36" s="207"/>
      <c r="N36" s="217"/>
    </row>
    <row r="37" spans="1:16" ht="21.75" customHeight="1" x14ac:dyDescent="0.25">
      <c r="A37" s="37" t="s">
        <v>67</v>
      </c>
      <c r="B37" s="17" t="s">
        <v>37</v>
      </c>
      <c r="C37" s="17" t="s">
        <v>38</v>
      </c>
      <c r="D37" s="17" t="s">
        <v>39</v>
      </c>
      <c r="E37" s="17" t="s">
        <v>40</v>
      </c>
      <c r="F37" s="17" t="s">
        <v>41</v>
      </c>
      <c r="G37" s="17" t="s">
        <v>42</v>
      </c>
      <c r="H37" s="17" t="s">
        <v>43</v>
      </c>
      <c r="I37" s="17" t="s">
        <v>44</v>
      </c>
      <c r="J37" s="17" t="s">
        <v>45</v>
      </c>
      <c r="K37" s="17" t="s">
        <v>46</v>
      </c>
      <c r="L37" s="17" t="s">
        <v>47</v>
      </c>
      <c r="M37" s="17" t="s">
        <v>48</v>
      </c>
      <c r="N37" s="38" t="s">
        <v>7</v>
      </c>
    </row>
    <row r="38" spans="1:16" ht="24.75" customHeight="1" x14ac:dyDescent="0.25">
      <c r="A38" s="39" t="s">
        <v>51</v>
      </c>
      <c r="B38" s="420"/>
      <c r="C38" s="420"/>
      <c r="D38" s="420"/>
      <c r="E38" s="420"/>
      <c r="F38" s="420"/>
      <c r="G38" s="420"/>
      <c r="H38" s="420"/>
      <c r="I38" s="420"/>
      <c r="J38" s="420"/>
      <c r="K38" s="420"/>
      <c r="L38" s="420"/>
      <c r="M38" s="420"/>
      <c r="N38" s="40">
        <f>SUM(B38:M38)</f>
        <v>0</v>
      </c>
    </row>
    <row r="39" spans="1:16" ht="24.75" customHeight="1" x14ac:dyDescent="0.25">
      <c r="A39" s="39" t="str">
        <f>RIGHT('BUDGET SUMMARY'!$A$4,LEN('BUDGET SUMMARY'!$A$4)-15)&amp;" ITA CUMULATIVE"</f>
        <v xml:space="preserve">  JAG IN SCHOOL ITA CUMULATIVE</v>
      </c>
      <c r="B39" s="421">
        <f>+B38</f>
        <v>0</v>
      </c>
      <c r="C39" s="421">
        <f t="shared" ref="C39:M39" si="6">B39+C38</f>
        <v>0</v>
      </c>
      <c r="D39" s="421">
        <f t="shared" si="6"/>
        <v>0</v>
      </c>
      <c r="E39" s="421">
        <f t="shared" si="6"/>
        <v>0</v>
      </c>
      <c r="F39" s="421">
        <f t="shared" si="6"/>
        <v>0</v>
      </c>
      <c r="G39" s="421">
        <f t="shared" si="6"/>
        <v>0</v>
      </c>
      <c r="H39" s="421">
        <f t="shared" si="6"/>
        <v>0</v>
      </c>
      <c r="I39" s="421">
        <f t="shared" si="6"/>
        <v>0</v>
      </c>
      <c r="J39" s="421">
        <f t="shared" si="6"/>
        <v>0</v>
      </c>
      <c r="K39" s="421">
        <f t="shared" si="6"/>
        <v>0</v>
      </c>
      <c r="L39" s="421">
        <f t="shared" si="6"/>
        <v>0</v>
      </c>
      <c r="M39" s="398">
        <f t="shared" si="6"/>
        <v>0</v>
      </c>
      <c r="N39" s="720">
        <f>+'BUDGET SUMMARY'!I34</f>
        <v>0</v>
      </c>
    </row>
    <row r="40" spans="1:16" ht="12.75" customHeight="1" thickBot="1" x14ac:dyDescent="0.3">
      <c r="A40" s="216"/>
      <c r="B40" s="206"/>
      <c r="C40" s="206"/>
      <c r="D40" s="206"/>
      <c r="E40" s="206"/>
      <c r="F40" s="206"/>
      <c r="G40" s="206"/>
      <c r="H40" s="206"/>
      <c r="I40" s="206"/>
      <c r="J40" s="206"/>
      <c r="K40" s="206"/>
      <c r="L40" s="206"/>
      <c r="M40" s="207"/>
      <c r="N40" s="466" t="e">
        <f>SUM(K38:M38)/N38</f>
        <v>#DIV/0!</v>
      </c>
    </row>
    <row r="41" spans="1:16" s="405" customFormat="1" ht="21.75" customHeight="1" x14ac:dyDescent="0.25">
      <c r="A41" s="469" t="s">
        <v>216</v>
      </c>
      <c r="B41" s="470">
        <f>+B38+B33</f>
        <v>0</v>
      </c>
      <c r="C41" s="470">
        <f t="shared" ref="C41:M41" si="7">+C38+C33</f>
        <v>0</v>
      </c>
      <c r="D41" s="470">
        <f t="shared" si="7"/>
        <v>0</v>
      </c>
      <c r="E41" s="470">
        <f t="shared" si="7"/>
        <v>0</v>
      </c>
      <c r="F41" s="470">
        <f t="shared" si="7"/>
        <v>0</v>
      </c>
      <c r="G41" s="470">
        <f t="shared" si="7"/>
        <v>0</v>
      </c>
      <c r="H41" s="470">
        <f t="shared" si="7"/>
        <v>0</v>
      </c>
      <c r="I41" s="470">
        <f t="shared" si="7"/>
        <v>0</v>
      </c>
      <c r="J41" s="470">
        <f t="shared" si="7"/>
        <v>0</v>
      </c>
      <c r="K41" s="470">
        <f t="shared" si="7"/>
        <v>0</v>
      </c>
      <c r="L41" s="470">
        <f t="shared" si="7"/>
        <v>0</v>
      </c>
      <c r="M41" s="470">
        <f t="shared" si="7"/>
        <v>0</v>
      </c>
      <c r="N41" s="40">
        <f>SUM(B41:M41)</f>
        <v>0</v>
      </c>
    </row>
    <row r="42" spans="1:16" s="405" customFormat="1" ht="21.75" customHeight="1" thickBot="1" x14ac:dyDescent="0.3">
      <c r="A42" s="41" t="str">
        <f>RIGHT('BUDGET SUMMARY'!$A$4,LEN('BUDGET SUMMARY'!$A$4)-15)&amp;" TOTAL"</f>
        <v xml:space="preserve">  JAG IN SCHOOL TOTAL</v>
      </c>
      <c r="B42" s="471">
        <f>+B39+B34</f>
        <v>0</v>
      </c>
      <c r="C42" s="471">
        <f t="shared" ref="C42:M42" si="8">+C39+C34</f>
        <v>0</v>
      </c>
      <c r="D42" s="471">
        <f t="shared" si="8"/>
        <v>0</v>
      </c>
      <c r="E42" s="471">
        <f t="shared" si="8"/>
        <v>0</v>
      </c>
      <c r="F42" s="471">
        <f t="shared" si="8"/>
        <v>0</v>
      </c>
      <c r="G42" s="471">
        <f t="shared" si="8"/>
        <v>0</v>
      </c>
      <c r="H42" s="471">
        <f t="shared" si="8"/>
        <v>0</v>
      </c>
      <c r="I42" s="471">
        <f t="shared" si="8"/>
        <v>0</v>
      </c>
      <c r="J42" s="471">
        <f t="shared" si="8"/>
        <v>0</v>
      </c>
      <c r="K42" s="471">
        <f t="shared" si="8"/>
        <v>0</v>
      </c>
      <c r="L42" s="471">
        <f t="shared" si="8"/>
        <v>0</v>
      </c>
      <c r="M42" s="471">
        <f t="shared" si="8"/>
        <v>0</v>
      </c>
      <c r="N42" s="721">
        <f>+'BUDGET '!K214</f>
        <v>0</v>
      </c>
    </row>
    <row r="43" spans="1:16" s="405" customFormat="1" ht="12.75" customHeight="1" thickBot="1" x14ac:dyDescent="0.3">
      <c r="A43" s="206"/>
      <c r="B43" s="206"/>
      <c r="C43" s="206"/>
      <c r="D43" s="206"/>
      <c r="E43" s="206"/>
      <c r="F43" s="206"/>
      <c r="G43" s="206"/>
      <c r="H43" s="206"/>
      <c r="I43" s="206"/>
      <c r="J43" s="206"/>
      <c r="K43" s="206"/>
      <c r="L43" s="206"/>
      <c r="M43" s="207"/>
      <c r="N43" s="465"/>
    </row>
    <row r="44" spans="1:16" ht="16.5" thickBot="1" x14ac:dyDescent="0.3">
      <c r="A44" s="796" t="s">
        <v>53</v>
      </c>
      <c r="B44" s="797"/>
      <c r="C44" s="797"/>
      <c r="D44" s="797"/>
      <c r="E44" s="797"/>
      <c r="F44" s="797"/>
      <c r="G44" s="797"/>
      <c r="H44" s="797"/>
      <c r="I44" s="797"/>
      <c r="J44" s="797"/>
      <c r="K44" s="797"/>
      <c r="L44" s="797"/>
      <c r="M44" s="797"/>
      <c r="N44" s="798"/>
    </row>
    <row r="45" spans="1:16" ht="15.75" x14ac:dyDescent="0.25">
      <c r="A45" s="815" t="str">
        <f>+'BUDGET SUMMARY'!A5</f>
        <v>Funding Source: JAG OUT OF SCHOOL</v>
      </c>
      <c r="B45" s="816"/>
      <c r="C45" s="816"/>
      <c r="D45" s="816"/>
      <c r="E45" s="816"/>
      <c r="F45" s="816"/>
      <c r="G45" s="816"/>
      <c r="H45" s="816"/>
      <c r="I45" s="816"/>
      <c r="J45" s="816"/>
      <c r="K45" s="816"/>
      <c r="L45" s="816"/>
      <c r="M45" s="816"/>
      <c r="N45" s="817"/>
    </row>
    <row r="46" spans="1:16" x14ac:dyDescent="0.2">
      <c r="A46" s="35"/>
      <c r="B46" s="408"/>
      <c r="C46" s="408"/>
      <c r="D46" s="408"/>
      <c r="E46" s="408"/>
      <c r="F46" s="408"/>
      <c r="G46" s="408"/>
      <c r="H46" s="408"/>
      <c r="I46" s="408"/>
      <c r="J46" s="408"/>
      <c r="K46" s="408"/>
      <c r="L46" s="408"/>
      <c r="M46" s="408"/>
      <c r="N46" s="36"/>
    </row>
    <row r="47" spans="1:16" ht="21.75" customHeight="1" x14ac:dyDescent="0.25">
      <c r="A47" s="37" t="s">
        <v>52</v>
      </c>
      <c r="B47" s="17" t="s">
        <v>37</v>
      </c>
      <c r="C47" s="17" t="s">
        <v>38</v>
      </c>
      <c r="D47" s="17" t="s">
        <v>39</v>
      </c>
      <c r="E47" s="17" t="s">
        <v>40</v>
      </c>
      <c r="F47" s="17" t="s">
        <v>41</v>
      </c>
      <c r="G47" s="17" t="s">
        <v>42</v>
      </c>
      <c r="H47" s="17" t="s">
        <v>43</v>
      </c>
      <c r="I47" s="17" t="s">
        <v>44</v>
      </c>
      <c r="J47" s="17" t="s">
        <v>45</v>
      </c>
      <c r="K47" s="17" t="s">
        <v>46</v>
      </c>
      <c r="L47" s="17" t="s">
        <v>47</v>
      </c>
      <c r="M47" s="17" t="s">
        <v>48</v>
      </c>
      <c r="N47" s="38" t="s">
        <v>7</v>
      </c>
    </row>
    <row r="48" spans="1:16" ht="26.25" customHeight="1" x14ac:dyDescent="0.25">
      <c r="A48" s="39" t="s">
        <v>51</v>
      </c>
      <c r="B48" s="420"/>
      <c r="C48" s="420"/>
      <c r="D48" s="420"/>
      <c r="E48" s="420"/>
      <c r="F48" s="420"/>
      <c r="G48" s="420"/>
      <c r="H48" s="420"/>
      <c r="I48" s="420"/>
      <c r="J48" s="420"/>
      <c r="K48" s="420"/>
      <c r="L48" s="420"/>
      <c r="M48" s="420"/>
      <c r="N48" s="40">
        <f>SUM(B48:M48)</f>
        <v>0</v>
      </c>
    </row>
    <row r="49" spans="1:14" ht="26.25" customHeight="1" thickBot="1" x14ac:dyDescent="0.3">
      <c r="A49" s="39" t="str">
        <f>RIGHT('BUDGET SUMMARY'!$A$5,LEN('BUDGET SUMMARY'!$A$5)-15)&amp;" CUMULATIVE LESS ITA"</f>
        <v xml:space="preserve"> JAG OUT OF SCHOOL CUMULATIVE LESS ITA</v>
      </c>
      <c r="B49" s="421">
        <f>+B48</f>
        <v>0</v>
      </c>
      <c r="C49" s="421">
        <f t="shared" ref="C49:M49" si="9">B49+C48</f>
        <v>0</v>
      </c>
      <c r="D49" s="421">
        <f t="shared" si="9"/>
        <v>0</v>
      </c>
      <c r="E49" s="421">
        <f t="shared" si="9"/>
        <v>0</v>
      </c>
      <c r="F49" s="421">
        <f t="shared" si="9"/>
        <v>0</v>
      </c>
      <c r="G49" s="421">
        <f t="shared" si="9"/>
        <v>0</v>
      </c>
      <c r="H49" s="421">
        <f t="shared" si="9"/>
        <v>0</v>
      </c>
      <c r="I49" s="421">
        <f t="shared" si="9"/>
        <v>0</v>
      </c>
      <c r="J49" s="421">
        <f t="shared" si="9"/>
        <v>0</v>
      </c>
      <c r="K49" s="421">
        <f t="shared" si="9"/>
        <v>0</v>
      </c>
      <c r="L49" s="421">
        <f t="shared" si="9"/>
        <v>0</v>
      </c>
      <c r="M49" s="398">
        <f t="shared" si="9"/>
        <v>0</v>
      </c>
      <c r="N49" s="718">
        <f>+'BUDGET '!M214-'BUDGET SUMMARY'!J34</f>
        <v>0</v>
      </c>
    </row>
    <row r="50" spans="1:14" ht="12.75" customHeight="1" thickBot="1" x14ac:dyDescent="0.25">
      <c r="A50" s="35"/>
      <c r="B50" s="408"/>
      <c r="C50" s="408"/>
      <c r="D50" s="408"/>
      <c r="E50" s="408"/>
      <c r="F50" s="408"/>
      <c r="G50" s="408"/>
      <c r="H50" s="408"/>
      <c r="I50" s="408"/>
      <c r="J50" s="408"/>
      <c r="K50" s="408"/>
      <c r="L50" s="408"/>
      <c r="M50" s="408"/>
      <c r="N50" s="419" t="e">
        <f>SUM(K48:M48)/N48</f>
        <v>#DIV/0!</v>
      </c>
    </row>
    <row r="51" spans="1:14" ht="12.75" customHeight="1" x14ac:dyDescent="0.2">
      <c r="A51" s="35"/>
      <c r="B51" s="408"/>
      <c r="C51" s="408"/>
      <c r="D51" s="408"/>
      <c r="E51" s="408"/>
      <c r="F51" s="408"/>
      <c r="G51" s="408"/>
      <c r="H51" s="408"/>
      <c r="I51" s="408"/>
      <c r="J51" s="408"/>
      <c r="K51" s="408"/>
      <c r="L51" s="408"/>
      <c r="M51" s="408"/>
      <c r="N51" s="36"/>
    </row>
    <row r="52" spans="1:14" ht="21.75" customHeight="1" x14ac:dyDescent="0.25">
      <c r="A52" s="37" t="s">
        <v>67</v>
      </c>
      <c r="B52" s="17" t="s">
        <v>37</v>
      </c>
      <c r="C52" s="17" t="s">
        <v>38</v>
      </c>
      <c r="D52" s="17" t="s">
        <v>39</v>
      </c>
      <c r="E52" s="17" t="s">
        <v>40</v>
      </c>
      <c r="F52" s="17" t="s">
        <v>41</v>
      </c>
      <c r="G52" s="17" t="s">
        <v>42</v>
      </c>
      <c r="H52" s="17" t="s">
        <v>43</v>
      </c>
      <c r="I52" s="17" t="s">
        <v>44</v>
      </c>
      <c r="J52" s="17" t="s">
        <v>45</v>
      </c>
      <c r="K52" s="17" t="s">
        <v>46</v>
      </c>
      <c r="L52" s="17" t="s">
        <v>47</v>
      </c>
      <c r="M52" s="17" t="s">
        <v>48</v>
      </c>
      <c r="N52" s="38" t="s">
        <v>7</v>
      </c>
    </row>
    <row r="53" spans="1:14" ht="24.75" customHeight="1" x14ac:dyDescent="0.25">
      <c r="A53" s="39" t="s">
        <v>51</v>
      </c>
      <c r="B53" s="420"/>
      <c r="C53" s="420"/>
      <c r="D53" s="420"/>
      <c r="E53" s="420"/>
      <c r="F53" s="420"/>
      <c r="G53" s="420"/>
      <c r="H53" s="420"/>
      <c r="I53" s="420"/>
      <c r="J53" s="420"/>
      <c r="K53" s="420"/>
      <c r="L53" s="420"/>
      <c r="M53" s="420"/>
      <c r="N53" s="40">
        <f>SUM(B53:M53)</f>
        <v>0</v>
      </c>
    </row>
    <row r="54" spans="1:14" ht="24.75" customHeight="1" x14ac:dyDescent="0.25">
      <c r="A54" s="39" t="str">
        <f>RIGHT('BUDGET SUMMARY'!$A$5,LEN('BUDGET SUMMARY'!$A$5)-15)&amp;" ITA CUMULATIVE"</f>
        <v xml:space="preserve"> JAG OUT OF SCHOOL ITA CUMULATIVE</v>
      </c>
      <c r="B54" s="421">
        <f>+B53</f>
        <v>0</v>
      </c>
      <c r="C54" s="421">
        <f t="shared" ref="C54:M54" si="10">B54+C53</f>
        <v>0</v>
      </c>
      <c r="D54" s="421">
        <f t="shared" si="10"/>
        <v>0</v>
      </c>
      <c r="E54" s="421">
        <f t="shared" si="10"/>
        <v>0</v>
      </c>
      <c r="F54" s="421">
        <f t="shared" si="10"/>
        <v>0</v>
      </c>
      <c r="G54" s="421">
        <f t="shared" si="10"/>
        <v>0</v>
      </c>
      <c r="H54" s="421">
        <f t="shared" si="10"/>
        <v>0</v>
      </c>
      <c r="I54" s="421">
        <f t="shared" si="10"/>
        <v>0</v>
      </c>
      <c r="J54" s="421">
        <f t="shared" si="10"/>
        <v>0</v>
      </c>
      <c r="K54" s="421">
        <f t="shared" si="10"/>
        <v>0</v>
      </c>
      <c r="L54" s="421">
        <f t="shared" si="10"/>
        <v>0</v>
      </c>
      <c r="M54" s="398">
        <f t="shared" si="10"/>
        <v>0</v>
      </c>
      <c r="N54" s="718">
        <f>+'BUDGET SUMMARY'!J34</f>
        <v>0</v>
      </c>
    </row>
    <row r="55" spans="1:14" ht="13.5" customHeight="1" thickBot="1" x14ac:dyDescent="0.3">
      <c r="A55" s="216"/>
      <c r="B55" s="206"/>
      <c r="C55" s="206"/>
      <c r="D55" s="206"/>
      <c r="E55" s="206"/>
      <c r="F55" s="206"/>
      <c r="G55" s="206"/>
      <c r="H55" s="206"/>
      <c r="I55" s="206"/>
      <c r="J55" s="206"/>
      <c r="K55" s="206"/>
      <c r="L55" s="206"/>
      <c r="M55" s="207"/>
      <c r="N55" s="466" t="e">
        <f>SUM(K53:M53)/N53</f>
        <v>#DIV/0!</v>
      </c>
    </row>
    <row r="56" spans="1:14" s="405" customFormat="1" ht="26.25" customHeight="1" x14ac:dyDescent="0.25">
      <c r="A56" s="469" t="s">
        <v>216</v>
      </c>
      <c r="B56" s="470">
        <f>+B53+B48</f>
        <v>0</v>
      </c>
      <c r="C56" s="470">
        <f t="shared" ref="C56:M56" si="11">+C53+C48</f>
        <v>0</v>
      </c>
      <c r="D56" s="470">
        <f t="shared" si="11"/>
        <v>0</v>
      </c>
      <c r="E56" s="470">
        <f t="shared" si="11"/>
        <v>0</v>
      </c>
      <c r="F56" s="470">
        <f t="shared" si="11"/>
        <v>0</v>
      </c>
      <c r="G56" s="470">
        <f t="shared" si="11"/>
        <v>0</v>
      </c>
      <c r="H56" s="470">
        <f t="shared" si="11"/>
        <v>0</v>
      </c>
      <c r="I56" s="470">
        <f t="shared" si="11"/>
        <v>0</v>
      </c>
      <c r="J56" s="470">
        <f t="shared" si="11"/>
        <v>0</v>
      </c>
      <c r="K56" s="470">
        <f t="shared" si="11"/>
        <v>0</v>
      </c>
      <c r="L56" s="470">
        <f t="shared" si="11"/>
        <v>0</v>
      </c>
      <c r="M56" s="470">
        <f t="shared" si="11"/>
        <v>0</v>
      </c>
      <c r="N56" s="40">
        <f>SUM(B56:M56)</f>
        <v>0</v>
      </c>
    </row>
    <row r="57" spans="1:14" s="405" customFormat="1" ht="26.25" customHeight="1" thickBot="1" x14ac:dyDescent="0.3">
      <c r="A57" s="41" t="str">
        <f>RIGHT('BUDGET SUMMARY'!$A$5,LEN('BUDGET SUMMARY'!$A$5)-15)&amp;" TOTAL"</f>
        <v xml:space="preserve"> JAG OUT OF SCHOOL TOTAL</v>
      </c>
      <c r="B57" s="471">
        <f>+B54+B49</f>
        <v>0</v>
      </c>
      <c r="C57" s="471">
        <f t="shared" ref="C57:M57" si="12">+C54+C49</f>
        <v>0</v>
      </c>
      <c r="D57" s="471">
        <f t="shared" si="12"/>
        <v>0</v>
      </c>
      <c r="E57" s="471">
        <f t="shared" si="12"/>
        <v>0</v>
      </c>
      <c r="F57" s="471">
        <f t="shared" si="12"/>
        <v>0</v>
      </c>
      <c r="G57" s="471">
        <f t="shared" si="12"/>
        <v>0</v>
      </c>
      <c r="H57" s="471">
        <f t="shared" si="12"/>
        <v>0</v>
      </c>
      <c r="I57" s="471">
        <f t="shared" si="12"/>
        <v>0</v>
      </c>
      <c r="J57" s="471">
        <f t="shared" si="12"/>
        <v>0</v>
      </c>
      <c r="K57" s="471">
        <f t="shared" si="12"/>
        <v>0</v>
      </c>
      <c r="L57" s="471">
        <f t="shared" si="12"/>
        <v>0</v>
      </c>
      <c r="M57" s="471">
        <f t="shared" si="12"/>
        <v>0</v>
      </c>
      <c r="N57" s="719">
        <f>+'BUDGET '!M214</f>
        <v>0</v>
      </c>
    </row>
    <row r="58" spans="1:14" s="498" customFormat="1" ht="12.75" customHeight="1" thickBot="1" x14ac:dyDescent="0.3">
      <c r="A58" s="206"/>
      <c r="B58" s="206"/>
      <c r="C58" s="206"/>
      <c r="D58" s="206"/>
      <c r="E58" s="206"/>
      <c r="F58" s="206"/>
      <c r="G58" s="206"/>
      <c r="H58" s="206"/>
      <c r="I58" s="206"/>
      <c r="J58" s="206"/>
      <c r="K58" s="206"/>
      <c r="L58" s="206"/>
      <c r="M58" s="207"/>
      <c r="N58" s="465"/>
    </row>
    <row r="59" spans="1:14" s="498" customFormat="1" ht="16.5" thickBot="1" x14ac:dyDescent="0.3">
      <c r="A59" s="796" t="s">
        <v>53</v>
      </c>
      <c r="B59" s="797"/>
      <c r="C59" s="797"/>
      <c r="D59" s="797"/>
      <c r="E59" s="797"/>
      <c r="F59" s="797"/>
      <c r="G59" s="797"/>
      <c r="H59" s="797"/>
      <c r="I59" s="797"/>
      <c r="J59" s="797"/>
      <c r="K59" s="797"/>
      <c r="L59" s="797"/>
      <c r="M59" s="797"/>
      <c r="N59" s="798"/>
    </row>
    <row r="60" spans="1:14" s="498" customFormat="1" ht="15.75" x14ac:dyDescent="0.25">
      <c r="A60" s="827" t="str">
        <f>+'BUDGET SUMMARY'!A6</f>
        <v>Funding Source: KINEXUS In School</v>
      </c>
      <c r="B60" s="828"/>
      <c r="C60" s="828"/>
      <c r="D60" s="828"/>
      <c r="E60" s="828"/>
      <c r="F60" s="828"/>
      <c r="G60" s="828"/>
      <c r="H60" s="828"/>
      <c r="I60" s="828"/>
      <c r="J60" s="828"/>
      <c r="K60" s="828"/>
      <c r="L60" s="828"/>
      <c r="M60" s="828"/>
      <c r="N60" s="829"/>
    </row>
    <row r="61" spans="1:14" s="498" customFormat="1" x14ac:dyDescent="0.2">
      <c r="A61" s="35"/>
      <c r="B61" s="408"/>
      <c r="C61" s="408"/>
      <c r="D61" s="408"/>
      <c r="E61" s="408"/>
      <c r="F61" s="408"/>
      <c r="G61" s="408"/>
      <c r="H61" s="408"/>
      <c r="I61" s="408"/>
      <c r="J61" s="408"/>
      <c r="K61" s="408"/>
      <c r="L61" s="408"/>
      <c r="M61" s="408"/>
      <c r="N61" s="36"/>
    </row>
    <row r="62" spans="1:14" s="498" customFormat="1" ht="21.75" customHeight="1" x14ac:dyDescent="0.25">
      <c r="A62" s="37" t="s">
        <v>52</v>
      </c>
      <c r="B62" s="17" t="s">
        <v>37</v>
      </c>
      <c r="C62" s="17" t="s">
        <v>38</v>
      </c>
      <c r="D62" s="17" t="s">
        <v>39</v>
      </c>
      <c r="E62" s="17" t="s">
        <v>40</v>
      </c>
      <c r="F62" s="17" t="s">
        <v>41</v>
      </c>
      <c r="G62" s="17" t="s">
        <v>42</v>
      </c>
      <c r="H62" s="17" t="s">
        <v>43</v>
      </c>
      <c r="I62" s="17" t="s">
        <v>44</v>
      </c>
      <c r="J62" s="17" t="s">
        <v>45</v>
      </c>
      <c r="K62" s="17" t="s">
        <v>46</v>
      </c>
      <c r="L62" s="17" t="s">
        <v>47</v>
      </c>
      <c r="M62" s="17" t="s">
        <v>48</v>
      </c>
      <c r="N62" s="38" t="s">
        <v>7</v>
      </c>
    </row>
    <row r="63" spans="1:14" s="498" customFormat="1" ht="26.25" customHeight="1" x14ac:dyDescent="0.25">
      <c r="A63" s="39" t="s">
        <v>51</v>
      </c>
      <c r="B63" s="420"/>
      <c r="C63" s="420"/>
      <c r="D63" s="420"/>
      <c r="E63" s="420"/>
      <c r="F63" s="420"/>
      <c r="G63" s="420"/>
      <c r="H63" s="420"/>
      <c r="I63" s="420"/>
      <c r="J63" s="420"/>
      <c r="K63" s="420"/>
      <c r="L63" s="420"/>
      <c r="M63" s="420"/>
      <c r="N63" s="40">
        <f>SUM(B63:M63)</f>
        <v>0</v>
      </c>
    </row>
    <row r="64" spans="1:14" s="498" customFormat="1" ht="26.25" customHeight="1" thickBot="1" x14ac:dyDescent="0.3">
      <c r="A64" s="39" t="str">
        <f>RIGHT('BUDGET SUMMARY'!$A$6,LEN('BUDGET SUMMARY'!$A$6)-15)&amp;" CUMULATIVE LESS ITA"</f>
        <v xml:space="preserve"> KINEXUS In School CUMULATIVE LESS ITA</v>
      </c>
      <c r="B64" s="421">
        <f>+B63</f>
        <v>0</v>
      </c>
      <c r="C64" s="421">
        <f t="shared" ref="C64:M64" si="13">B64+C63</f>
        <v>0</v>
      </c>
      <c r="D64" s="421">
        <f t="shared" si="13"/>
        <v>0</v>
      </c>
      <c r="E64" s="421">
        <f t="shared" si="13"/>
        <v>0</v>
      </c>
      <c r="F64" s="421">
        <f t="shared" si="13"/>
        <v>0</v>
      </c>
      <c r="G64" s="421">
        <f t="shared" si="13"/>
        <v>0</v>
      </c>
      <c r="H64" s="421">
        <f t="shared" si="13"/>
        <v>0</v>
      </c>
      <c r="I64" s="421">
        <f t="shared" si="13"/>
        <v>0</v>
      </c>
      <c r="J64" s="421">
        <f t="shared" si="13"/>
        <v>0</v>
      </c>
      <c r="K64" s="421">
        <f t="shared" si="13"/>
        <v>0</v>
      </c>
      <c r="L64" s="421">
        <f t="shared" si="13"/>
        <v>0</v>
      </c>
      <c r="M64" s="398">
        <f t="shared" si="13"/>
        <v>0</v>
      </c>
      <c r="N64" s="716">
        <f>+'BUDGET '!O214-'BUDGET SUMMARY'!K34</f>
        <v>0</v>
      </c>
    </row>
    <row r="65" spans="1:15" s="498" customFormat="1" ht="12.75" customHeight="1" thickBot="1" x14ac:dyDescent="0.25">
      <c r="A65" s="35"/>
      <c r="B65" s="408"/>
      <c r="C65" s="408"/>
      <c r="D65" s="408"/>
      <c r="E65" s="408"/>
      <c r="F65" s="408"/>
      <c r="G65" s="408"/>
      <c r="H65" s="408"/>
      <c r="I65" s="408"/>
      <c r="J65" s="408"/>
      <c r="K65" s="408"/>
      <c r="L65" s="408"/>
      <c r="M65" s="408"/>
      <c r="N65" s="419" t="e">
        <f>SUM(K63:M63)/N63</f>
        <v>#DIV/0!</v>
      </c>
    </row>
    <row r="66" spans="1:15" s="498" customFormat="1" ht="12.75" customHeight="1" x14ac:dyDescent="0.2">
      <c r="A66" s="35"/>
      <c r="B66" s="408"/>
      <c r="C66" s="408"/>
      <c r="D66" s="408"/>
      <c r="E66" s="408"/>
      <c r="F66" s="408"/>
      <c r="G66" s="408"/>
      <c r="H66" s="408"/>
      <c r="I66" s="408"/>
      <c r="J66" s="408"/>
      <c r="K66" s="408"/>
      <c r="L66" s="408"/>
      <c r="M66" s="408"/>
      <c r="N66" s="36"/>
    </row>
    <row r="67" spans="1:15" s="498" customFormat="1" ht="21.75" customHeight="1" x14ac:dyDescent="0.25">
      <c r="A67" s="37" t="s">
        <v>67</v>
      </c>
      <c r="B67" s="17" t="s">
        <v>37</v>
      </c>
      <c r="C67" s="17" t="s">
        <v>38</v>
      </c>
      <c r="D67" s="17" t="s">
        <v>39</v>
      </c>
      <c r="E67" s="17" t="s">
        <v>40</v>
      </c>
      <c r="F67" s="17" t="s">
        <v>41</v>
      </c>
      <c r="G67" s="17" t="s">
        <v>42</v>
      </c>
      <c r="H67" s="17" t="s">
        <v>43</v>
      </c>
      <c r="I67" s="17" t="s">
        <v>44</v>
      </c>
      <c r="J67" s="17" t="s">
        <v>45</v>
      </c>
      <c r="K67" s="17" t="s">
        <v>46</v>
      </c>
      <c r="L67" s="17" t="s">
        <v>47</v>
      </c>
      <c r="M67" s="17" t="s">
        <v>48</v>
      </c>
      <c r="N67" s="38" t="s">
        <v>7</v>
      </c>
    </row>
    <row r="68" spans="1:15" s="498" customFormat="1" ht="24.75" customHeight="1" x14ac:dyDescent="0.25">
      <c r="A68" s="39" t="s">
        <v>51</v>
      </c>
      <c r="B68" s="420"/>
      <c r="C68" s="420"/>
      <c r="D68" s="420"/>
      <c r="E68" s="420"/>
      <c r="F68" s="420"/>
      <c r="G68" s="420"/>
      <c r="H68" s="420"/>
      <c r="I68" s="420"/>
      <c r="J68" s="420"/>
      <c r="K68" s="420"/>
      <c r="L68" s="420"/>
      <c r="M68" s="420"/>
      <c r="N68" s="40">
        <f>SUM(B68:M68)</f>
        <v>0</v>
      </c>
    </row>
    <row r="69" spans="1:15" s="498" customFormat="1" ht="24.75" customHeight="1" x14ac:dyDescent="0.25">
      <c r="A69" s="39" t="str">
        <f>RIGHT('BUDGET SUMMARY'!$A$6,LEN('BUDGET SUMMARY'!$A$6)-15)&amp;" ITA CUMULATIVE"</f>
        <v xml:space="preserve"> KINEXUS In School ITA CUMULATIVE</v>
      </c>
      <c r="B69" s="421">
        <f>+B68</f>
        <v>0</v>
      </c>
      <c r="C69" s="421">
        <f t="shared" ref="C69:M69" si="14">B69+C68</f>
        <v>0</v>
      </c>
      <c r="D69" s="421">
        <f t="shared" si="14"/>
        <v>0</v>
      </c>
      <c r="E69" s="421">
        <f t="shared" si="14"/>
        <v>0</v>
      </c>
      <c r="F69" s="421">
        <f t="shared" si="14"/>
        <v>0</v>
      </c>
      <c r="G69" s="421">
        <f t="shared" si="14"/>
        <v>0</v>
      </c>
      <c r="H69" s="421">
        <f t="shared" si="14"/>
        <v>0</v>
      </c>
      <c r="I69" s="421">
        <f t="shared" si="14"/>
        <v>0</v>
      </c>
      <c r="J69" s="421">
        <f t="shared" si="14"/>
        <v>0</v>
      </c>
      <c r="K69" s="421">
        <f t="shared" si="14"/>
        <v>0</v>
      </c>
      <c r="L69" s="421">
        <f t="shared" si="14"/>
        <v>0</v>
      </c>
      <c r="M69" s="398">
        <f t="shared" si="14"/>
        <v>0</v>
      </c>
      <c r="N69" s="716">
        <f>+'BUDGET SUMMARY'!K34</f>
        <v>0</v>
      </c>
    </row>
    <row r="70" spans="1:15" s="498" customFormat="1" ht="13.5" customHeight="1" thickBot="1" x14ac:dyDescent="0.3">
      <c r="A70" s="216"/>
      <c r="B70" s="206"/>
      <c r="C70" s="206"/>
      <c r="D70" s="206"/>
      <c r="E70" s="206"/>
      <c r="F70" s="206"/>
      <c r="G70" s="206"/>
      <c r="H70" s="206"/>
      <c r="I70" s="206"/>
      <c r="J70" s="206"/>
      <c r="K70" s="206"/>
      <c r="L70" s="206"/>
      <c r="M70" s="207"/>
      <c r="N70" s="466" t="e">
        <f>SUM(K68:M68)/N68</f>
        <v>#DIV/0!</v>
      </c>
    </row>
    <row r="71" spans="1:15" s="498" customFormat="1" ht="26.25" customHeight="1" x14ac:dyDescent="0.25">
      <c r="A71" s="469" t="s">
        <v>216</v>
      </c>
      <c r="B71" s="470">
        <f t="shared" ref="B71:M71" si="15">+B68+B63</f>
        <v>0</v>
      </c>
      <c r="C71" s="470">
        <f t="shared" si="15"/>
        <v>0</v>
      </c>
      <c r="D71" s="470">
        <f t="shared" si="15"/>
        <v>0</v>
      </c>
      <c r="E71" s="470">
        <f t="shared" si="15"/>
        <v>0</v>
      </c>
      <c r="F71" s="470">
        <f t="shared" si="15"/>
        <v>0</v>
      </c>
      <c r="G71" s="470">
        <f t="shared" si="15"/>
        <v>0</v>
      </c>
      <c r="H71" s="470">
        <f t="shared" si="15"/>
        <v>0</v>
      </c>
      <c r="I71" s="470">
        <f t="shared" si="15"/>
        <v>0</v>
      </c>
      <c r="J71" s="470">
        <f t="shared" si="15"/>
        <v>0</v>
      </c>
      <c r="K71" s="470">
        <f t="shared" si="15"/>
        <v>0</v>
      </c>
      <c r="L71" s="470">
        <f t="shared" si="15"/>
        <v>0</v>
      </c>
      <c r="M71" s="470">
        <f t="shared" si="15"/>
        <v>0</v>
      </c>
      <c r="N71" s="40">
        <f>SUM(B71:M71)</f>
        <v>0</v>
      </c>
    </row>
    <row r="72" spans="1:15" s="498" customFormat="1" ht="26.25" customHeight="1" thickBot="1" x14ac:dyDescent="0.3">
      <c r="A72" s="41" t="str">
        <f>RIGHT('BUDGET SUMMARY'!$A$6,LEN('BUDGET SUMMARY'!$A$6)-15)&amp;" TOTAL"</f>
        <v xml:space="preserve"> KINEXUS In School TOTAL</v>
      </c>
      <c r="B72" s="471">
        <f>+B69+B64</f>
        <v>0</v>
      </c>
      <c r="C72" s="471">
        <f t="shared" ref="C72:M72" si="16">+C69+C64</f>
        <v>0</v>
      </c>
      <c r="D72" s="471">
        <f t="shared" si="16"/>
        <v>0</v>
      </c>
      <c r="E72" s="471">
        <f t="shared" si="16"/>
        <v>0</v>
      </c>
      <c r="F72" s="471">
        <f t="shared" si="16"/>
        <v>0</v>
      </c>
      <c r="G72" s="471">
        <f t="shared" si="16"/>
        <v>0</v>
      </c>
      <c r="H72" s="471">
        <f t="shared" si="16"/>
        <v>0</v>
      </c>
      <c r="I72" s="471">
        <f t="shared" si="16"/>
        <v>0</v>
      </c>
      <c r="J72" s="471">
        <f t="shared" si="16"/>
        <v>0</v>
      </c>
      <c r="K72" s="471">
        <f t="shared" si="16"/>
        <v>0</v>
      </c>
      <c r="L72" s="471">
        <f t="shared" si="16"/>
        <v>0</v>
      </c>
      <c r="M72" s="471">
        <f t="shared" si="16"/>
        <v>0</v>
      </c>
      <c r="N72" s="717">
        <f>+'BUDGET '!O214</f>
        <v>0</v>
      </c>
    </row>
    <row r="73" spans="1:15" s="498" customFormat="1" ht="12.75" customHeight="1" thickBot="1" x14ac:dyDescent="0.3">
      <c r="A73" s="206"/>
      <c r="B73" s="206"/>
      <c r="C73" s="206"/>
      <c r="D73" s="206"/>
      <c r="E73" s="206"/>
      <c r="F73" s="206"/>
      <c r="G73" s="206"/>
      <c r="H73" s="206"/>
      <c r="I73" s="206"/>
      <c r="J73" s="206"/>
      <c r="K73" s="206"/>
      <c r="L73" s="206"/>
      <c r="M73" s="207"/>
      <c r="N73" s="207"/>
      <c r="O73" s="207"/>
    </row>
    <row r="74" spans="1:15" s="498" customFormat="1" ht="16.5" thickBot="1" x14ac:dyDescent="0.3">
      <c r="A74" s="796" t="s">
        <v>53</v>
      </c>
      <c r="B74" s="797"/>
      <c r="C74" s="797"/>
      <c r="D74" s="797"/>
      <c r="E74" s="797"/>
      <c r="F74" s="797"/>
      <c r="G74" s="797"/>
      <c r="H74" s="797"/>
      <c r="I74" s="797"/>
      <c r="J74" s="797"/>
      <c r="K74" s="797"/>
      <c r="L74" s="797"/>
      <c r="M74" s="797"/>
      <c r="N74" s="798"/>
    </row>
    <row r="75" spans="1:15" s="498" customFormat="1" ht="15.75" x14ac:dyDescent="0.25">
      <c r="A75" s="827" t="str">
        <f>+'BUDGET SUMMARY'!A7</f>
        <v>Funding Source: KINEXUS Out of School</v>
      </c>
      <c r="B75" s="828"/>
      <c r="C75" s="828"/>
      <c r="D75" s="828"/>
      <c r="E75" s="828"/>
      <c r="F75" s="828"/>
      <c r="G75" s="828"/>
      <c r="H75" s="828"/>
      <c r="I75" s="828"/>
      <c r="J75" s="828"/>
      <c r="K75" s="828"/>
      <c r="L75" s="828"/>
      <c r="M75" s="828"/>
      <c r="N75" s="829"/>
    </row>
    <row r="76" spans="1:15" s="498" customFormat="1" x14ac:dyDescent="0.2">
      <c r="A76" s="35"/>
      <c r="B76" s="408"/>
      <c r="C76" s="408"/>
      <c r="D76" s="408"/>
      <c r="E76" s="408"/>
      <c r="F76" s="408"/>
      <c r="G76" s="408"/>
      <c r="H76" s="408"/>
      <c r="I76" s="408"/>
      <c r="J76" s="408"/>
      <c r="K76" s="408"/>
      <c r="L76" s="408"/>
      <c r="M76" s="408"/>
      <c r="N76" s="36"/>
    </row>
    <row r="77" spans="1:15" s="498" customFormat="1" ht="21.75" customHeight="1" x14ac:dyDescent="0.25">
      <c r="A77" s="37" t="s">
        <v>52</v>
      </c>
      <c r="B77" s="17" t="s">
        <v>37</v>
      </c>
      <c r="C77" s="17" t="s">
        <v>38</v>
      </c>
      <c r="D77" s="17" t="s">
        <v>39</v>
      </c>
      <c r="E77" s="17" t="s">
        <v>40</v>
      </c>
      <c r="F77" s="17" t="s">
        <v>41</v>
      </c>
      <c r="G77" s="17" t="s">
        <v>42</v>
      </c>
      <c r="H77" s="17" t="s">
        <v>43</v>
      </c>
      <c r="I77" s="17" t="s">
        <v>44</v>
      </c>
      <c r="J77" s="17" t="s">
        <v>45</v>
      </c>
      <c r="K77" s="17" t="s">
        <v>46</v>
      </c>
      <c r="L77" s="17" t="s">
        <v>47</v>
      </c>
      <c r="M77" s="17" t="s">
        <v>48</v>
      </c>
      <c r="N77" s="38" t="s">
        <v>7</v>
      </c>
    </row>
    <row r="78" spans="1:15" s="498" customFormat="1" ht="26.25" customHeight="1" x14ac:dyDescent="0.25">
      <c r="A78" s="39" t="s">
        <v>51</v>
      </c>
      <c r="B78" s="420"/>
      <c r="C78" s="420"/>
      <c r="D78" s="420"/>
      <c r="E78" s="420"/>
      <c r="F78" s="420"/>
      <c r="G78" s="420"/>
      <c r="H78" s="420"/>
      <c r="I78" s="420"/>
      <c r="J78" s="420"/>
      <c r="K78" s="420"/>
      <c r="L78" s="420"/>
      <c r="M78" s="420"/>
      <c r="N78" s="40">
        <f>SUM(B78:M78)</f>
        <v>0</v>
      </c>
    </row>
    <row r="79" spans="1:15" s="498" customFormat="1" ht="26.25" customHeight="1" thickBot="1" x14ac:dyDescent="0.3">
      <c r="A79" s="39" t="str">
        <f>RIGHT('BUDGET SUMMARY'!$A$7,LEN('BUDGET SUMMARY'!$A$7)-15)&amp;" CUMULATIVE LESS ITA"</f>
        <v xml:space="preserve"> KINEXUS Out of School CUMULATIVE LESS ITA</v>
      </c>
      <c r="B79" s="421">
        <f>+B78</f>
        <v>0</v>
      </c>
      <c r="C79" s="421">
        <f t="shared" ref="C79" si="17">B79+C78</f>
        <v>0</v>
      </c>
      <c r="D79" s="421">
        <f t="shared" ref="D79" si="18">C79+D78</f>
        <v>0</v>
      </c>
      <c r="E79" s="421">
        <f t="shared" ref="E79" si="19">D79+E78</f>
        <v>0</v>
      </c>
      <c r="F79" s="421">
        <f t="shared" ref="F79" si="20">E79+F78</f>
        <v>0</v>
      </c>
      <c r="G79" s="421">
        <f t="shared" ref="G79" si="21">F79+G78</f>
        <v>0</v>
      </c>
      <c r="H79" s="421">
        <f t="shared" ref="H79" si="22">G79+H78</f>
        <v>0</v>
      </c>
      <c r="I79" s="421">
        <f t="shared" ref="I79" si="23">H79+I78</f>
        <v>0</v>
      </c>
      <c r="J79" s="421">
        <f t="shared" ref="J79" si="24">I79+J78</f>
        <v>0</v>
      </c>
      <c r="K79" s="421">
        <f t="shared" ref="K79" si="25">J79+K78</f>
        <v>0</v>
      </c>
      <c r="L79" s="421">
        <f t="shared" ref="L79" si="26">K79+L78</f>
        <v>0</v>
      </c>
      <c r="M79" s="398">
        <f t="shared" ref="M79" si="27">L79+M78</f>
        <v>0</v>
      </c>
      <c r="N79" s="716">
        <f>+'BUDGET '!Q214-'BUDGET SUMMARY'!L34</f>
        <v>0</v>
      </c>
    </row>
    <row r="80" spans="1:15" s="498" customFormat="1" ht="12.75" customHeight="1" thickBot="1" x14ac:dyDescent="0.25">
      <c r="A80" s="35"/>
      <c r="B80" s="408"/>
      <c r="C80" s="408"/>
      <c r="D80" s="408"/>
      <c r="E80" s="408"/>
      <c r="F80" s="408"/>
      <c r="G80" s="408"/>
      <c r="H80" s="408"/>
      <c r="I80" s="408"/>
      <c r="J80" s="408"/>
      <c r="K80" s="408"/>
      <c r="L80" s="408"/>
      <c r="M80" s="408"/>
      <c r="N80" s="419" t="e">
        <f>SUM(K78:M78)/N78</f>
        <v>#DIV/0!</v>
      </c>
    </row>
    <row r="81" spans="1:15" s="498" customFormat="1" ht="12.75" customHeight="1" x14ac:dyDescent="0.2">
      <c r="A81" s="35"/>
      <c r="B81" s="408"/>
      <c r="C81" s="408"/>
      <c r="D81" s="408"/>
      <c r="E81" s="408"/>
      <c r="F81" s="408"/>
      <c r="G81" s="408"/>
      <c r="H81" s="408"/>
      <c r="I81" s="408"/>
      <c r="J81" s="408"/>
      <c r="K81" s="408"/>
      <c r="L81" s="408"/>
      <c r="M81" s="408"/>
      <c r="N81" s="36"/>
    </row>
    <row r="82" spans="1:15" s="498" customFormat="1" ht="21.75" customHeight="1" x14ac:dyDescent="0.25">
      <c r="A82" s="37" t="s">
        <v>67</v>
      </c>
      <c r="B82" s="17" t="s">
        <v>37</v>
      </c>
      <c r="C82" s="17" t="s">
        <v>38</v>
      </c>
      <c r="D82" s="17" t="s">
        <v>39</v>
      </c>
      <c r="E82" s="17" t="s">
        <v>40</v>
      </c>
      <c r="F82" s="17" t="s">
        <v>41</v>
      </c>
      <c r="G82" s="17" t="s">
        <v>42</v>
      </c>
      <c r="H82" s="17" t="s">
        <v>43</v>
      </c>
      <c r="I82" s="17" t="s">
        <v>44</v>
      </c>
      <c r="J82" s="17" t="s">
        <v>45</v>
      </c>
      <c r="K82" s="17" t="s">
        <v>46</v>
      </c>
      <c r="L82" s="17" t="s">
        <v>47</v>
      </c>
      <c r="M82" s="17" t="s">
        <v>48</v>
      </c>
      <c r="N82" s="38" t="s">
        <v>7</v>
      </c>
    </row>
    <row r="83" spans="1:15" s="498" customFormat="1" ht="24.75" customHeight="1" x14ac:dyDescent="0.25">
      <c r="A83" s="39" t="s">
        <v>51</v>
      </c>
      <c r="B83" s="420"/>
      <c r="C83" s="420"/>
      <c r="D83" s="420"/>
      <c r="E83" s="420"/>
      <c r="F83" s="420"/>
      <c r="G83" s="420"/>
      <c r="H83" s="420"/>
      <c r="I83" s="420"/>
      <c r="J83" s="420"/>
      <c r="K83" s="420"/>
      <c r="L83" s="420"/>
      <c r="M83" s="420"/>
      <c r="N83" s="40">
        <f>SUM(B83:M83)</f>
        <v>0</v>
      </c>
    </row>
    <row r="84" spans="1:15" s="498" customFormat="1" ht="24.75" customHeight="1" x14ac:dyDescent="0.25">
      <c r="A84" s="39" t="str">
        <f>RIGHT('BUDGET SUMMARY'!$A$7,LEN('BUDGET SUMMARY'!$A$7)-15)&amp;" ITA CUMULATIVE"</f>
        <v xml:space="preserve"> KINEXUS Out of School ITA CUMULATIVE</v>
      </c>
      <c r="B84" s="421">
        <f>+B83</f>
        <v>0</v>
      </c>
      <c r="C84" s="421">
        <f t="shared" ref="C84" si="28">B84+C83</f>
        <v>0</v>
      </c>
      <c r="D84" s="421">
        <f t="shared" ref="D84" si="29">C84+D83</f>
        <v>0</v>
      </c>
      <c r="E84" s="421">
        <f t="shared" ref="E84" si="30">D84+E83</f>
        <v>0</v>
      </c>
      <c r="F84" s="421">
        <f t="shared" ref="F84" si="31">E84+F83</f>
        <v>0</v>
      </c>
      <c r="G84" s="421">
        <f t="shared" ref="G84" si="32">F84+G83</f>
        <v>0</v>
      </c>
      <c r="H84" s="421">
        <f t="shared" ref="H84" si="33">G84+H83</f>
        <v>0</v>
      </c>
      <c r="I84" s="421">
        <f t="shared" ref="I84" si="34">H84+I83</f>
        <v>0</v>
      </c>
      <c r="J84" s="421">
        <f t="shared" ref="J84" si="35">I84+J83</f>
        <v>0</v>
      </c>
      <c r="K84" s="421">
        <f t="shared" ref="K84" si="36">J84+K83</f>
        <v>0</v>
      </c>
      <c r="L84" s="421">
        <f t="shared" ref="L84" si="37">K84+L83</f>
        <v>0</v>
      </c>
      <c r="M84" s="398">
        <f t="shared" ref="M84" si="38">L84+M83</f>
        <v>0</v>
      </c>
      <c r="N84" s="716">
        <f>+'BUDGET SUMMARY'!L34</f>
        <v>0</v>
      </c>
    </row>
    <row r="85" spans="1:15" s="498" customFormat="1" ht="13.5" customHeight="1" thickBot="1" x14ac:dyDescent="0.3">
      <c r="A85" s="216"/>
      <c r="B85" s="206"/>
      <c r="C85" s="206"/>
      <c r="D85" s="206"/>
      <c r="E85" s="206"/>
      <c r="F85" s="206"/>
      <c r="G85" s="206"/>
      <c r="H85" s="206"/>
      <c r="I85" s="206"/>
      <c r="J85" s="206"/>
      <c r="K85" s="206"/>
      <c r="L85" s="206"/>
      <c r="M85" s="207"/>
      <c r="N85" s="466" t="e">
        <f>SUM(K83:M83)/N83</f>
        <v>#DIV/0!</v>
      </c>
    </row>
    <row r="86" spans="1:15" s="498" customFormat="1" ht="26.25" customHeight="1" x14ac:dyDescent="0.25">
      <c r="A86" s="469" t="s">
        <v>216</v>
      </c>
      <c r="B86" s="470">
        <f t="shared" ref="B86:M86" si="39">+B83+B78</f>
        <v>0</v>
      </c>
      <c r="C86" s="470">
        <f t="shared" si="39"/>
        <v>0</v>
      </c>
      <c r="D86" s="470">
        <f t="shared" si="39"/>
        <v>0</v>
      </c>
      <c r="E86" s="470">
        <f t="shared" si="39"/>
        <v>0</v>
      </c>
      <c r="F86" s="470">
        <f t="shared" si="39"/>
        <v>0</v>
      </c>
      <c r="G86" s="470">
        <f t="shared" si="39"/>
        <v>0</v>
      </c>
      <c r="H86" s="470">
        <f t="shared" si="39"/>
        <v>0</v>
      </c>
      <c r="I86" s="470">
        <f t="shared" si="39"/>
        <v>0</v>
      </c>
      <c r="J86" s="470">
        <f t="shared" si="39"/>
        <v>0</v>
      </c>
      <c r="K86" s="470">
        <f t="shared" si="39"/>
        <v>0</v>
      </c>
      <c r="L86" s="470">
        <f t="shared" si="39"/>
        <v>0</v>
      </c>
      <c r="M86" s="470">
        <f t="shared" si="39"/>
        <v>0</v>
      </c>
      <c r="N86" s="40">
        <f>SUM(B86:M86)</f>
        <v>0</v>
      </c>
    </row>
    <row r="87" spans="1:15" s="498" customFormat="1" ht="26.25" customHeight="1" thickBot="1" x14ac:dyDescent="0.3">
      <c r="A87" s="41" t="str">
        <f>RIGHT('BUDGET SUMMARY'!$A$6,LEN('BUDGET SUMMARY'!$A$6)-15)&amp;" TOTAL"</f>
        <v xml:space="preserve"> KINEXUS In School TOTAL</v>
      </c>
      <c r="B87" s="471">
        <f>+B84+B79</f>
        <v>0</v>
      </c>
      <c r="C87" s="471">
        <f t="shared" ref="C87:M87" si="40">+C84+C79</f>
        <v>0</v>
      </c>
      <c r="D87" s="471">
        <f t="shared" si="40"/>
        <v>0</v>
      </c>
      <c r="E87" s="471">
        <f t="shared" si="40"/>
        <v>0</v>
      </c>
      <c r="F87" s="471">
        <f t="shared" si="40"/>
        <v>0</v>
      </c>
      <c r="G87" s="471">
        <f t="shared" si="40"/>
        <v>0</v>
      </c>
      <c r="H87" s="471">
        <f t="shared" si="40"/>
        <v>0</v>
      </c>
      <c r="I87" s="471">
        <f t="shared" si="40"/>
        <v>0</v>
      </c>
      <c r="J87" s="471">
        <f t="shared" si="40"/>
        <v>0</v>
      </c>
      <c r="K87" s="471">
        <f t="shared" si="40"/>
        <v>0</v>
      </c>
      <c r="L87" s="471">
        <f t="shared" si="40"/>
        <v>0</v>
      </c>
      <c r="M87" s="471">
        <f t="shared" si="40"/>
        <v>0</v>
      </c>
      <c r="N87" s="717">
        <f>+'BUDGET '!Q214</f>
        <v>0</v>
      </c>
    </row>
    <row r="88" spans="1:15" s="498" customFormat="1" ht="12.75" customHeight="1" x14ac:dyDescent="0.25">
      <c r="A88" s="206"/>
      <c r="B88" s="206"/>
      <c r="C88" s="206"/>
      <c r="D88" s="206"/>
      <c r="E88" s="206"/>
      <c r="F88" s="206"/>
      <c r="G88" s="206"/>
      <c r="H88" s="206"/>
      <c r="I88" s="206"/>
      <c r="J88" s="206"/>
      <c r="K88" s="206"/>
      <c r="L88" s="206"/>
      <c r="M88" s="207"/>
      <c r="N88" s="207"/>
    </row>
    <row r="89" spans="1:15" s="498" customFormat="1" ht="12.75" customHeight="1" x14ac:dyDescent="0.25">
      <c r="A89" s="206"/>
      <c r="B89" s="206"/>
      <c r="C89" s="206"/>
      <c r="D89" s="206"/>
      <c r="E89" s="206"/>
      <c r="F89" s="206"/>
      <c r="G89" s="206"/>
      <c r="H89" s="206"/>
      <c r="I89" s="206"/>
      <c r="J89" s="206"/>
      <c r="K89" s="206"/>
      <c r="L89" s="206"/>
      <c r="M89" s="207"/>
      <c r="N89" s="207"/>
      <c r="O89" s="207"/>
    </row>
    <row r="90" spans="1:15" s="498" customFormat="1" ht="12.75" customHeight="1" x14ac:dyDescent="0.25">
      <c r="A90" s="206"/>
      <c r="B90" s="206"/>
      <c r="C90" s="206"/>
      <c r="D90" s="206"/>
      <c r="E90" s="206"/>
      <c r="F90" s="206"/>
      <c r="G90" s="206"/>
      <c r="H90" s="206"/>
      <c r="I90" s="206"/>
      <c r="J90" s="206"/>
      <c r="K90" s="206"/>
      <c r="L90" s="206"/>
      <c r="M90" s="207"/>
      <c r="N90" s="207"/>
      <c r="O90" s="207"/>
    </row>
    <row r="91" spans="1:15" s="498" customFormat="1" ht="12.75" customHeight="1" x14ac:dyDescent="0.25">
      <c r="A91" s="206"/>
      <c r="B91" s="206"/>
      <c r="C91" s="206"/>
      <c r="D91" s="206"/>
      <c r="E91" s="206"/>
      <c r="F91" s="206"/>
      <c r="G91" s="206"/>
      <c r="H91" s="206"/>
      <c r="I91" s="206"/>
      <c r="J91" s="206"/>
      <c r="K91" s="206"/>
      <c r="L91" s="206"/>
      <c r="M91" s="207"/>
      <c r="N91" s="207"/>
      <c r="O91" s="207"/>
    </row>
    <row r="92" spans="1:15" s="498" customFormat="1" ht="12.75" customHeight="1" thickBot="1" x14ac:dyDescent="0.3">
      <c r="A92" s="206"/>
      <c r="B92" s="206"/>
      <c r="C92" s="206"/>
      <c r="D92" s="206"/>
      <c r="E92" s="206"/>
      <c r="F92" s="206"/>
      <c r="G92" s="206"/>
      <c r="H92" s="206"/>
      <c r="I92" s="206"/>
      <c r="J92" s="206"/>
      <c r="K92" s="206"/>
      <c r="L92" s="206"/>
      <c r="M92" s="207"/>
      <c r="N92" s="207"/>
    </row>
    <row r="93" spans="1:15" s="498" customFormat="1" ht="16.5" thickBot="1" x14ac:dyDescent="0.3">
      <c r="A93" s="796" t="s">
        <v>53</v>
      </c>
      <c r="B93" s="797"/>
      <c r="C93" s="797"/>
      <c r="D93" s="797"/>
      <c r="E93" s="797"/>
      <c r="F93" s="797"/>
      <c r="G93" s="797"/>
      <c r="H93" s="797"/>
      <c r="I93" s="797"/>
      <c r="J93" s="797"/>
      <c r="K93" s="797"/>
      <c r="L93" s="797"/>
      <c r="M93" s="797"/>
      <c r="N93" s="798"/>
    </row>
    <row r="94" spans="1:15" s="498" customFormat="1" ht="15.75" x14ac:dyDescent="0.25">
      <c r="A94" s="811" t="str">
        <f>+'BUDGET SUMMARY'!A8</f>
        <v>Funding Source:  HI - C YOUTH</v>
      </c>
      <c r="B94" s="812"/>
      <c r="C94" s="812"/>
      <c r="D94" s="812"/>
      <c r="E94" s="812"/>
      <c r="F94" s="812"/>
      <c r="G94" s="812"/>
      <c r="H94" s="812"/>
      <c r="I94" s="812"/>
      <c r="J94" s="812"/>
      <c r="K94" s="812"/>
      <c r="L94" s="812"/>
      <c r="M94" s="812"/>
      <c r="N94" s="813"/>
    </row>
    <row r="95" spans="1:15" s="498" customFormat="1" x14ac:dyDescent="0.2">
      <c r="A95" s="35"/>
      <c r="B95" s="408"/>
      <c r="C95" s="408"/>
      <c r="D95" s="408"/>
      <c r="E95" s="408"/>
      <c r="F95" s="408"/>
      <c r="G95" s="408"/>
      <c r="H95" s="408"/>
      <c r="I95" s="408"/>
      <c r="J95" s="408"/>
      <c r="K95" s="408"/>
      <c r="L95" s="408"/>
      <c r="M95" s="408"/>
      <c r="N95" s="36"/>
    </row>
    <row r="96" spans="1:15" s="498" customFormat="1" ht="21.75" customHeight="1" x14ac:dyDescent="0.25">
      <c r="A96" s="37" t="s">
        <v>52</v>
      </c>
      <c r="B96" s="17" t="s">
        <v>37</v>
      </c>
      <c r="C96" s="17" t="s">
        <v>38</v>
      </c>
      <c r="D96" s="17" t="s">
        <v>39</v>
      </c>
      <c r="E96" s="17" t="s">
        <v>40</v>
      </c>
      <c r="F96" s="17" t="s">
        <v>41</v>
      </c>
      <c r="G96" s="17" t="s">
        <v>42</v>
      </c>
      <c r="H96" s="17" t="s">
        <v>43</v>
      </c>
      <c r="I96" s="17" t="s">
        <v>44</v>
      </c>
      <c r="J96" s="17" t="s">
        <v>45</v>
      </c>
      <c r="K96" s="17" t="s">
        <v>46</v>
      </c>
      <c r="L96" s="17" t="s">
        <v>47</v>
      </c>
      <c r="M96" s="17" t="s">
        <v>48</v>
      </c>
      <c r="N96" s="38" t="s">
        <v>7</v>
      </c>
    </row>
    <row r="97" spans="1:14" s="498" customFormat="1" ht="26.25" customHeight="1" x14ac:dyDescent="0.25">
      <c r="A97" s="39" t="s">
        <v>51</v>
      </c>
      <c r="B97" s="420"/>
      <c r="C97" s="420"/>
      <c r="D97" s="420"/>
      <c r="E97" s="420"/>
      <c r="F97" s="420"/>
      <c r="G97" s="420"/>
      <c r="H97" s="420"/>
      <c r="I97" s="420"/>
      <c r="J97" s="420"/>
      <c r="K97" s="420"/>
      <c r="L97" s="420"/>
      <c r="M97" s="420"/>
      <c r="N97" s="40">
        <f>SUM(B97:M97)</f>
        <v>0</v>
      </c>
    </row>
    <row r="98" spans="1:14" s="498" customFormat="1" ht="26.25" customHeight="1" thickBot="1" x14ac:dyDescent="0.3">
      <c r="A98" s="39" t="str">
        <f>RIGHT('BUDGET SUMMARY'!$A$8,LEN('BUDGET SUMMARY'!$A$8)-15)&amp;" CUMULATIVE LESS ITA"</f>
        <v xml:space="preserve">  HI - C YOUTH CUMULATIVE LESS ITA</v>
      </c>
      <c r="B98" s="421">
        <f>+B97</f>
        <v>0</v>
      </c>
      <c r="C98" s="421">
        <f t="shared" ref="C98:M98" si="41">B98+C97</f>
        <v>0</v>
      </c>
      <c r="D98" s="421">
        <f t="shared" si="41"/>
        <v>0</v>
      </c>
      <c r="E98" s="421">
        <f t="shared" si="41"/>
        <v>0</v>
      </c>
      <c r="F98" s="421">
        <f t="shared" si="41"/>
        <v>0</v>
      </c>
      <c r="G98" s="421">
        <f t="shared" si="41"/>
        <v>0</v>
      </c>
      <c r="H98" s="421">
        <f t="shared" si="41"/>
        <v>0</v>
      </c>
      <c r="I98" s="421">
        <f t="shared" si="41"/>
        <v>0</v>
      </c>
      <c r="J98" s="421">
        <f t="shared" si="41"/>
        <v>0</v>
      </c>
      <c r="K98" s="421">
        <f t="shared" si="41"/>
        <v>0</v>
      </c>
      <c r="L98" s="421">
        <f t="shared" si="41"/>
        <v>0</v>
      </c>
      <c r="M98" s="398">
        <f t="shared" si="41"/>
        <v>0</v>
      </c>
      <c r="N98" s="714">
        <f>+'BUDGET '!S214-'BUDGET SUMMARY'!M34</f>
        <v>0</v>
      </c>
    </row>
    <row r="99" spans="1:14" s="498" customFormat="1" ht="12.75" customHeight="1" thickBot="1" x14ac:dyDescent="0.25">
      <c r="A99" s="35"/>
      <c r="B99" s="408"/>
      <c r="C99" s="408"/>
      <c r="D99" s="408"/>
      <c r="E99" s="408"/>
      <c r="F99" s="408"/>
      <c r="G99" s="408"/>
      <c r="H99" s="408"/>
      <c r="I99" s="408"/>
      <c r="J99" s="408"/>
      <c r="K99" s="408"/>
      <c r="L99" s="408"/>
      <c r="M99" s="408"/>
      <c r="N99" s="419" t="e">
        <f>SUM(K97:M97)/N97</f>
        <v>#DIV/0!</v>
      </c>
    </row>
    <row r="100" spans="1:14" s="498" customFormat="1" ht="12.75" customHeight="1" x14ac:dyDescent="0.2">
      <c r="A100" s="35"/>
      <c r="B100" s="408"/>
      <c r="C100" s="408"/>
      <c r="D100" s="408"/>
      <c r="E100" s="408"/>
      <c r="F100" s="408"/>
      <c r="G100" s="408"/>
      <c r="H100" s="408"/>
      <c r="I100" s="408"/>
      <c r="J100" s="408"/>
      <c r="K100" s="408"/>
      <c r="L100" s="408"/>
      <c r="M100" s="408"/>
      <c r="N100" s="36"/>
    </row>
    <row r="101" spans="1:14" s="498" customFormat="1" ht="21.75" customHeight="1" x14ac:dyDescent="0.25">
      <c r="A101" s="37" t="s">
        <v>67</v>
      </c>
      <c r="B101" s="17" t="s">
        <v>37</v>
      </c>
      <c r="C101" s="17" t="s">
        <v>38</v>
      </c>
      <c r="D101" s="17" t="s">
        <v>39</v>
      </c>
      <c r="E101" s="17" t="s">
        <v>40</v>
      </c>
      <c r="F101" s="17" t="s">
        <v>41</v>
      </c>
      <c r="G101" s="17" t="s">
        <v>42</v>
      </c>
      <c r="H101" s="17" t="s">
        <v>43</v>
      </c>
      <c r="I101" s="17" t="s">
        <v>44</v>
      </c>
      <c r="J101" s="17" t="s">
        <v>45</v>
      </c>
      <c r="K101" s="17" t="s">
        <v>46</v>
      </c>
      <c r="L101" s="17" t="s">
        <v>47</v>
      </c>
      <c r="M101" s="17" t="s">
        <v>48</v>
      </c>
      <c r="N101" s="38" t="s">
        <v>7</v>
      </c>
    </row>
    <row r="102" spans="1:14" s="498" customFormat="1" ht="24.75" customHeight="1" x14ac:dyDescent="0.25">
      <c r="A102" s="39" t="s">
        <v>51</v>
      </c>
      <c r="B102" s="420"/>
      <c r="C102" s="420"/>
      <c r="D102" s="420"/>
      <c r="E102" s="420"/>
      <c r="F102" s="420"/>
      <c r="G102" s="420"/>
      <c r="H102" s="420"/>
      <c r="I102" s="420"/>
      <c r="J102" s="420"/>
      <c r="K102" s="420"/>
      <c r="L102" s="420"/>
      <c r="M102" s="420"/>
      <c r="N102" s="40">
        <f>SUM(B102:M102)</f>
        <v>0</v>
      </c>
    </row>
    <row r="103" spans="1:14" s="498" customFormat="1" ht="24.75" customHeight="1" x14ac:dyDescent="0.25">
      <c r="A103" s="39" t="str">
        <f>RIGHT('BUDGET SUMMARY'!$A$8,LEN('BUDGET SUMMARY'!$A$8)-15)&amp;" ITA CUMULATIVE"</f>
        <v xml:space="preserve">  HI - C YOUTH ITA CUMULATIVE</v>
      </c>
      <c r="B103" s="421">
        <f>+B102</f>
        <v>0</v>
      </c>
      <c r="C103" s="421">
        <f t="shared" ref="C103:M103" si="42">B103+C102</f>
        <v>0</v>
      </c>
      <c r="D103" s="421">
        <f t="shared" si="42"/>
        <v>0</v>
      </c>
      <c r="E103" s="421">
        <f t="shared" si="42"/>
        <v>0</v>
      </c>
      <c r="F103" s="421">
        <f t="shared" si="42"/>
        <v>0</v>
      </c>
      <c r="G103" s="421">
        <f t="shared" si="42"/>
        <v>0</v>
      </c>
      <c r="H103" s="421">
        <f t="shared" si="42"/>
        <v>0</v>
      </c>
      <c r="I103" s="421">
        <f t="shared" si="42"/>
        <v>0</v>
      </c>
      <c r="J103" s="421">
        <f t="shared" si="42"/>
        <v>0</v>
      </c>
      <c r="K103" s="421">
        <f t="shared" si="42"/>
        <v>0</v>
      </c>
      <c r="L103" s="421">
        <f t="shared" si="42"/>
        <v>0</v>
      </c>
      <c r="M103" s="398">
        <f t="shared" si="42"/>
        <v>0</v>
      </c>
      <c r="N103" s="714">
        <f>+'BUDGET '!S133+'BUDGET '!T133</f>
        <v>0</v>
      </c>
    </row>
    <row r="104" spans="1:14" s="498" customFormat="1" ht="13.5" customHeight="1" thickBot="1" x14ac:dyDescent="0.3">
      <c r="A104" s="216"/>
      <c r="B104" s="206"/>
      <c r="C104" s="206"/>
      <c r="D104" s="206"/>
      <c r="E104" s="206"/>
      <c r="F104" s="206"/>
      <c r="G104" s="206"/>
      <c r="H104" s="206"/>
      <c r="I104" s="206"/>
      <c r="J104" s="206"/>
      <c r="K104" s="206"/>
      <c r="L104" s="206"/>
      <c r="M104" s="207"/>
      <c r="N104" s="466" t="e">
        <f>SUM(K102:M102)/N102</f>
        <v>#DIV/0!</v>
      </c>
    </row>
    <row r="105" spans="1:14" s="498" customFormat="1" ht="26.25" customHeight="1" x14ac:dyDescent="0.25">
      <c r="A105" s="469" t="s">
        <v>216</v>
      </c>
      <c r="B105" s="470">
        <f>+B102+B97</f>
        <v>0</v>
      </c>
      <c r="C105" s="470">
        <f t="shared" ref="C105:M105" si="43">+C102+C97</f>
        <v>0</v>
      </c>
      <c r="D105" s="470">
        <f t="shared" si="43"/>
        <v>0</v>
      </c>
      <c r="E105" s="470">
        <f t="shared" si="43"/>
        <v>0</v>
      </c>
      <c r="F105" s="470">
        <f>+F102+F97</f>
        <v>0</v>
      </c>
      <c r="G105" s="470">
        <f>+G102+G97</f>
        <v>0</v>
      </c>
      <c r="H105" s="470">
        <f t="shared" si="43"/>
        <v>0</v>
      </c>
      <c r="I105" s="470">
        <f t="shared" si="43"/>
        <v>0</v>
      </c>
      <c r="J105" s="470">
        <f>+J102+J97</f>
        <v>0</v>
      </c>
      <c r="K105" s="470">
        <f>+K102+K97</f>
        <v>0</v>
      </c>
      <c r="L105" s="470">
        <f t="shared" si="43"/>
        <v>0</v>
      </c>
      <c r="M105" s="470">
        <f t="shared" si="43"/>
        <v>0</v>
      </c>
      <c r="N105" s="40">
        <f>SUM(B105:M105)</f>
        <v>0</v>
      </c>
    </row>
    <row r="106" spans="1:14" s="498" customFormat="1" ht="26.25" customHeight="1" thickBot="1" x14ac:dyDescent="0.3">
      <c r="A106" s="41" t="str">
        <f>RIGHT('BUDGET SUMMARY'!$A$8,LEN('BUDGET SUMMARY'!$A$8)-15)&amp;" TOTAL"</f>
        <v xml:space="preserve">  HI - C YOUTH TOTAL</v>
      </c>
      <c r="B106" s="471">
        <f>+B103+B98</f>
        <v>0</v>
      </c>
      <c r="C106" s="471">
        <f t="shared" ref="C106:M106" si="44">+C103+C98</f>
        <v>0</v>
      </c>
      <c r="D106" s="471">
        <f t="shared" si="44"/>
        <v>0</v>
      </c>
      <c r="E106" s="471">
        <f t="shared" si="44"/>
        <v>0</v>
      </c>
      <c r="F106" s="471">
        <f t="shared" si="44"/>
        <v>0</v>
      </c>
      <c r="G106" s="471">
        <f t="shared" si="44"/>
        <v>0</v>
      </c>
      <c r="H106" s="471">
        <f t="shared" si="44"/>
        <v>0</v>
      </c>
      <c r="I106" s="471">
        <f t="shared" si="44"/>
        <v>0</v>
      </c>
      <c r="J106" s="471">
        <f t="shared" si="44"/>
        <v>0</v>
      </c>
      <c r="K106" s="471">
        <f t="shared" si="44"/>
        <v>0</v>
      </c>
      <c r="L106" s="471">
        <f t="shared" si="44"/>
        <v>0</v>
      </c>
      <c r="M106" s="471">
        <f t="shared" si="44"/>
        <v>0</v>
      </c>
      <c r="N106" s="715">
        <f>+'BUDGET '!S214</f>
        <v>0</v>
      </c>
    </row>
    <row r="107" spans="1:14" s="498" customFormat="1" ht="12.75" customHeight="1" thickBot="1" x14ac:dyDescent="0.3">
      <c r="A107" s="206"/>
      <c r="B107" s="206"/>
      <c r="C107" s="206"/>
      <c r="D107" s="206"/>
      <c r="E107" s="206"/>
      <c r="F107" s="206"/>
      <c r="G107" s="206"/>
      <c r="H107" s="206"/>
      <c r="I107" s="206"/>
      <c r="J107" s="206"/>
      <c r="K107" s="206"/>
      <c r="L107" s="206"/>
      <c r="M107" s="207"/>
      <c r="N107" s="465"/>
    </row>
    <row r="108" spans="1:14" s="498" customFormat="1" ht="16.5" thickBot="1" x14ac:dyDescent="0.3">
      <c r="A108" s="796" t="s">
        <v>53</v>
      </c>
      <c r="B108" s="797"/>
      <c r="C108" s="797"/>
      <c r="D108" s="797"/>
      <c r="E108" s="797"/>
      <c r="F108" s="797"/>
      <c r="G108" s="797"/>
      <c r="H108" s="797"/>
      <c r="I108" s="797"/>
      <c r="J108" s="797"/>
      <c r="K108" s="797"/>
      <c r="L108" s="797"/>
      <c r="M108" s="797"/>
      <c r="N108" s="798"/>
    </row>
    <row r="109" spans="1:14" s="498" customFormat="1" ht="15.75" x14ac:dyDescent="0.25">
      <c r="A109" s="805" t="str">
        <f>+'BUDGET SUMMARY'!A9</f>
        <v>Funding Source: FY19 Foster Care</v>
      </c>
      <c r="B109" s="806"/>
      <c r="C109" s="806"/>
      <c r="D109" s="806"/>
      <c r="E109" s="806"/>
      <c r="F109" s="806"/>
      <c r="G109" s="806"/>
      <c r="H109" s="806"/>
      <c r="I109" s="806"/>
      <c r="J109" s="806"/>
      <c r="K109" s="806"/>
      <c r="L109" s="806"/>
      <c r="M109" s="806"/>
      <c r="N109" s="807"/>
    </row>
    <row r="110" spans="1:14" s="498" customFormat="1" x14ac:dyDescent="0.2">
      <c r="A110" s="35"/>
      <c r="B110" s="408"/>
      <c r="C110" s="408"/>
      <c r="D110" s="408"/>
      <c r="E110" s="408"/>
      <c r="F110" s="408"/>
      <c r="G110" s="408"/>
      <c r="H110" s="408"/>
      <c r="I110" s="408"/>
      <c r="J110" s="408"/>
      <c r="K110" s="408"/>
      <c r="L110" s="408"/>
      <c r="M110" s="408"/>
      <c r="N110" s="36"/>
    </row>
    <row r="111" spans="1:14" s="498" customFormat="1" ht="21.75" customHeight="1" x14ac:dyDescent="0.25">
      <c r="A111" s="37" t="s">
        <v>52</v>
      </c>
      <c r="B111" s="17" t="s">
        <v>37</v>
      </c>
      <c r="C111" s="17" t="s">
        <v>38</v>
      </c>
      <c r="D111" s="17" t="s">
        <v>39</v>
      </c>
      <c r="E111" s="17" t="s">
        <v>40</v>
      </c>
      <c r="F111" s="17" t="s">
        <v>41</v>
      </c>
      <c r="G111" s="17" t="s">
        <v>42</v>
      </c>
      <c r="H111" s="17" t="s">
        <v>43</v>
      </c>
      <c r="I111" s="17" t="s">
        <v>44</v>
      </c>
      <c r="J111" s="17" t="s">
        <v>45</v>
      </c>
      <c r="K111" s="17" t="s">
        <v>46</v>
      </c>
      <c r="L111" s="17" t="s">
        <v>47</v>
      </c>
      <c r="M111" s="17" t="s">
        <v>48</v>
      </c>
      <c r="N111" s="38" t="s">
        <v>7</v>
      </c>
    </row>
    <row r="112" spans="1:14" s="498" customFormat="1" ht="26.25" customHeight="1" x14ac:dyDescent="0.25">
      <c r="A112" s="39" t="s">
        <v>51</v>
      </c>
      <c r="B112" s="420"/>
      <c r="C112" s="420"/>
      <c r="D112" s="420"/>
      <c r="E112" s="420"/>
      <c r="F112" s="420"/>
      <c r="G112" s="420"/>
      <c r="H112" s="420"/>
      <c r="I112" s="420"/>
      <c r="J112" s="420"/>
      <c r="K112" s="420"/>
      <c r="L112" s="420"/>
      <c r="M112" s="420"/>
      <c r="N112" s="40">
        <f>SUM(B112:M112)</f>
        <v>0</v>
      </c>
    </row>
    <row r="113" spans="1:14" s="498" customFormat="1" ht="26.25" customHeight="1" thickBot="1" x14ac:dyDescent="0.3">
      <c r="A113" s="39" t="str">
        <f>RIGHT('BUDGET SUMMARY'!$A$13,LEN('BUDGET SUMMARY'!$A$13)-12)&amp;" CUMULATIVE LESS ITA"</f>
        <v xml:space="preserve"> CUMULATIVE LESS ITA</v>
      </c>
      <c r="B113" s="421">
        <f>+B112</f>
        <v>0</v>
      </c>
      <c r="C113" s="421">
        <f t="shared" ref="C113:M113" si="45">B113+C112</f>
        <v>0</v>
      </c>
      <c r="D113" s="421">
        <f t="shared" si="45"/>
        <v>0</v>
      </c>
      <c r="E113" s="421">
        <f t="shared" si="45"/>
        <v>0</v>
      </c>
      <c r="F113" s="421">
        <f t="shared" si="45"/>
        <v>0</v>
      </c>
      <c r="G113" s="421">
        <f t="shared" si="45"/>
        <v>0</v>
      </c>
      <c r="H113" s="421">
        <f t="shared" si="45"/>
        <v>0</v>
      </c>
      <c r="I113" s="421">
        <f t="shared" si="45"/>
        <v>0</v>
      </c>
      <c r="J113" s="421">
        <f t="shared" si="45"/>
        <v>0</v>
      </c>
      <c r="K113" s="421">
        <f t="shared" si="45"/>
        <v>0</v>
      </c>
      <c r="L113" s="421">
        <f t="shared" si="45"/>
        <v>0</v>
      </c>
      <c r="M113" s="398">
        <f t="shared" si="45"/>
        <v>0</v>
      </c>
      <c r="N113" s="712">
        <f>+'BUDGET '!U214-'BUDGET SUMMARY'!N34</f>
        <v>0</v>
      </c>
    </row>
    <row r="114" spans="1:14" s="498" customFormat="1" ht="12.75" customHeight="1" thickBot="1" x14ac:dyDescent="0.25">
      <c r="A114" s="35"/>
      <c r="B114" s="408"/>
      <c r="C114" s="408"/>
      <c r="D114" s="408"/>
      <c r="E114" s="408"/>
      <c r="F114" s="408"/>
      <c r="G114" s="408"/>
      <c r="H114" s="408"/>
      <c r="I114" s="408"/>
      <c r="J114" s="408"/>
      <c r="K114" s="408"/>
      <c r="L114" s="408"/>
      <c r="M114" s="408"/>
      <c r="N114" s="419" t="e">
        <f>SUM(K112:M112)/N112</f>
        <v>#DIV/0!</v>
      </c>
    </row>
    <row r="115" spans="1:14" s="498" customFormat="1" ht="12.75" customHeight="1" x14ac:dyDescent="0.2">
      <c r="A115" s="35"/>
      <c r="B115" s="408"/>
      <c r="C115" s="408"/>
      <c r="D115" s="408"/>
      <c r="E115" s="408"/>
      <c r="F115" s="408"/>
      <c r="G115" s="408"/>
      <c r="H115" s="408"/>
      <c r="I115" s="408"/>
      <c r="J115" s="408"/>
      <c r="K115" s="408"/>
      <c r="L115" s="408"/>
      <c r="M115" s="408"/>
      <c r="N115" s="36"/>
    </row>
    <row r="116" spans="1:14" s="498" customFormat="1" ht="21.75" customHeight="1" x14ac:dyDescent="0.25">
      <c r="A116" s="37" t="s">
        <v>67</v>
      </c>
      <c r="B116" s="17" t="s">
        <v>37</v>
      </c>
      <c r="C116" s="17" t="s">
        <v>38</v>
      </c>
      <c r="D116" s="17" t="s">
        <v>39</v>
      </c>
      <c r="E116" s="17" t="s">
        <v>40</v>
      </c>
      <c r="F116" s="17" t="s">
        <v>41</v>
      </c>
      <c r="G116" s="17" t="s">
        <v>42</v>
      </c>
      <c r="H116" s="17" t="s">
        <v>43</v>
      </c>
      <c r="I116" s="17" t="s">
        <v>44</v>
      </c>
      <c r="J116" s="17" t="s">
        <v>45</v>
      </c>
      <c r="K116" s="17" t="s">
        <v>46</v>
      </c>
      <c r="L116" s="17" t="s">
        <v>47</v>
      </c>
      <c r="M116" s="17" t="s">
        <v>48</v>
      </c>
      <c r="N116" s="38" t="s">
        <v>7</v>
      </c>
    </row>
    <row r="117" spans="1:14" s="498" customFormat="1" ht="24.75" customHeight="1" x14ac:dyDescent="0.25">
      <c r="A117" s="39" t="s">
        <v>51</v>
      </c>
      <c r="B117" s="420"/>
      <c r="C117" s="420"/>
      <c r="D117" s="420"/>
      <c r="E117" s="420"/>
      <c r="F117" s="420"/>
      <c r="G117" s="420"/>
      <c r="H117" s="420"/>
      <c r="I117" s="420"/>
      <c r="J117" s="420"/>
      <c r="K117" s="420"/>
      <c r="L117" s="420"/>
      <c r="M117" s="420"/>
      <c r="N117" s="40">
        <f>SUM(B117:M117)</f>
        <v>0</v>
      </c>
    </row>
    <row r="118" spans="1:14" s="498" customFormat="1" ht="24.75" customHeight="1" x14ac:dyDescent="0.25">
      <c r="A118" s="39" t="str">
        <f>RIGHT('BUDGET SUMMARY'!$A$13,LEN('BUDGET SUMMARY'!$A$13)-12)&amp;" ITA CUMULATIVE"</f>
        <v xml:space="preserve"> ITA CUMULATIVE</v>
      </c>
      <c r="B118" s="421">
        <f>+B117</f>
        <v>0</v>
      </c>
      <c r="C118" s="421">
        <f t="shared" ref="C118:M118" si="46">B118+C117</f>
        <v>0</v>
      </c>
      <c r="D118" s="421">
        <f t="shared" si="46"/>
        <v>0</v>
      </c>
      <c r="E118" s="421">
        <f t="shared" si="46"/>
        <v>0</v>
      </c>
      <c r="F118" s="421">
        <f t="shared" si="46"/>
        <v>0</v>
      </c>
      <c r="G118" s="421">
        <f t="shared" si="46"/>
        <v>0</v>
      </c>
      <c r="H118" s="421">
        <f t="shared" si="46"/>
        <v>0</v>
      </c>
      <c r="I118" s="421">
        <f t="shared" si="46"/>
        <v>0</v>
      </c>
      <c r="J118" s="421">
        <f t="shared" si="46"/>
        <v>0</v>
      </c>
      <c r="K118" s="421">
        <f t="shared" si="46"/>
        <v>0</v>
      </c>
      <c r="L118" s="421">
        <f t="shared" si="46"/>
        <v>0</v>
      </c>
      <c r="M118" s="398">
        <f t="shared" si="46"/>
        <v>0</v>
      </c>
      <c r="N118" s="712">
        <f>+'BUDGET SUMMARY'!N34</f>
        <v>0</v>
      </c>
    </row>
    <row r="119" spans="1:14" s="498" customFormat="1" ht="13.5" customHeight="1" thickBot="1" x14ac:dyDescent="0.3">
      <c r="A119" s="216"/>
      <c r="B119" s="206"/>
      <c r="C119" s="206"/>
      <c r="D119" s="206"/>
      <c r="E119" s="206"/>
      <c r="F119" s="206"/>
      <c r="G119" s="206"/>
      <c r="H119" s="206"/>
      <c r="I119" s="206"/>
      <c r="J119" s="206"/>
      <c r="K119" s="206"/>
      <c r="L119" s="206"/>
      <c r="M119" s="207"/>
      <c r="N119" s="466" t="e">
        <f>SUM(K117:M117)/N117</f>
        <v>#DIV/0!</v>
      </c>
    </row>
    <row r="120" spans="1:14" s="498" customFormat="1" ht="26.25" customHeight="1" x14ac:dyDescent="0.25">
      <c r="A120" s="469" t="s">
        <v>216</v>
      </c>
      <c r="B120" s="470">
        <f t="shared" ref="B120:M120" si="47">+B117+B112</f>
        <v>0</v>
      </c>
      <c r="C120" s="470">
        <f t="shared" si="47"/>
        <v>0</v>
      </c>
      <c r="D120" s="470">
        <f t="shared" si="47"/>
        <v>0</v>
      </c>
      <c r="E120" s="470">
        <f t="shared" si="47"/>
        <v>0</v>
      </c>
      <c r="F120" s="470">
        <f t="shared" si="47"/>
        <v>0</v>
      </c>
      <c r="G120" s="470">
        <f t="shared" si="47"/>
        <v>0</v>
      </c>
      <c r="H120" s="470">
        <f t="shared" si="47"/>
        <v>0</v>
      </c>
      <c r="I120" s="470">
        <f t="shared" si="47"/>
        <v>0</v>
      </c>
      <c r="J120" s="470">
        <f t="shared" si="47"/>
        <v>0</v>
      </c>
      <c r="K120" s="470">
        <f t="shared" si="47"/>
        <v>0</v>
      </c>
      <c r="L120" s="470">
        <f t="shared" si="47"/>
        <v>0</v>
      </c>
      <c r="M120" s="470">
        <f t="shared" si="47"/>
        <v>0</v>
      </c>
      <c r="N120" s="40">
        <f>SUM(B120:M120)</f>
        <v>0</v>
      </c>
    </row>
    <row r="121" spans="1:14" s="498" customFormat="1" ht="26.25" customHeight="1" thickBot="1" x14ac:dyDescent="0.3">
      <c r="A121" s="41" t="str">
        <f>RIGHT('BUDGET SUMMARY'!$A$13,LEN('BUDGET SUMMARY'!$A$13)-12)&amp;" TOTAL"</f>
        <v xml:space="preserve"> TOTAL</v>
      </c>
      <c r="B121" s="471">
        <f>+B118+B113</f>
        <v>0</v>
      </c>
      <c r="C121" s="471">
        <f t="shared" ref="C121:M121" si="48">+C118+C113</f>
        <v>0</v>
      </c>
      <c r="D121" s="471">
        <f t="shared" si="48"/>
        <v>0</v>
      </c>
      <c r="E121" s="471">
        <f t="shared" si="48"/>
        <v>0</v>
      </c>
      <c r="F121" s="471">
        <f t="shared" si="48"/>
        <v>0</v>
      </c>
      <c r="G121" s="471">
        <f t="shared" si="48"/>
        <v>0</v>
      </c>
      <c r="H121" s="471">
        <f t="shared" si="48"/>
        <v>0</v>
      </c>
      <c r="I121" s="471">
        <f t="shared" si="48"/>
        <v>0</v>
      </c>
      <c r="J121" s="471">
        <f t="shared" si="48"/>
        <v>0</v>
      </c>
      <c r="K121" s="471">
        <f t="shared" si="48"/>
        <v>0</v>
      </c>
      <c r="L121" s="471">
        <f t="shared" si="48"/>
        <v>0</v>
      </c>
      <c r="M121" s="471">
        <f t="shared" si="48"/>
        <v>0</v>
      </c>
      <c r="N121" s="713">
        <f>+'BUDGET '!U214</f>
        <v>0</v>
      </c>
    </row>
    <row r="122" spans="1:14" s="498" customFormat="1" ht="12.75" customHeight="1" thickBot="1" x14ac:dyDescent="0.3">
      <c r="A122" s="206"/>
      <c r="B122" s="206"/>
      <c r="C122" s="206"/>
      <c r="D122" s="206"/>
      <c r="E122" s="206"/>
      <c r="F122" s="206"/>
      <c r="G122" s="206"/>
      <c r="H122" s="206"/>
      <c r="I122" s="206"/>
      <c r="J122" s="206"/>
      <c r="K122" s="206"/>
      <c r="L122" s="206"/>
      <c r="M122" s="207"/>
      <c r="N122" s="465"/>
    </row>
    <row r="123" spans="1:14" s="498" customFormat="1" ht="16.5" thickBot="1" x14ac:dyDescent="0.3">
      <c r="A123" s="796" t="s">
        <v>53</v>
      </c>
      <c r="B123" s="797"/>
      <c r="C123" s="797"/>
      <c r="D123" s="797"/>
      <c r="E123" s="797"/>
      <c r="F123" s="797"/>
      <c r="G123" s="797"/>
      <c r="H123" s="797"/>
      <c r="I123" s="797"/>
      <c r="J123" s="797"/>
      <c r="K123" s="797"/>
      <c r="L123" s="797"/>
      <c r="M123" s="797"/>
      <c r="N123" s="798"/>
    </row>
    <row r="124" spans="1:14" s="498" customFormat="1" ht="15.75" x14ac:dyDescent="0.25">
      <c r="A124" s="799" t="str">
        <f>+'BUDGET SUMMARY'!A10</f>
        <v>Funding Source:  FY18 Foster Care</v>
      </c>
      <c r="B124" s="800"/>
      <c r="C124" s="800"/>
      <c r="D124" s="800"/>
      <c r="E124" s="800"/>
      <c r="F124" s="800"/>
      <c r="G124" s="800"/>
      <c r="H124" s="800"/>
      <c r="I124" s="800"/>
      <c r="J124" s="800"/>
      <c r="K124" s="800"/>
      <c r="L124" s="800"/>
      <c r="M124" s="800"/>
      <c r="N124" s="801"/>
    </row>
    <row r="125" spans="1:14" s="498" customFormat="1" x14ac:dyDescent="0.2">
      <c r="A125" s="35"/>
      <c r="B125" s="408"/>
      <c r="C125" s="408"/>
      <c r="D125" s="408"/>
      <c r="E125" s="408"/>
      <c r="F125" s="408"/>
      <c r="G125" s="408"/>
      <c r="H125" s="408"/>
      <c r="I125" s="408"/>
      <c r="J125" s="408"/>
      <c r="K125" s="408"/>
      <c r="L125" s="408"/>
      <c r="M125" s="408"/>
      <c r="N125" s="36"/>
    </row>
    <row r="126" spans="1:14" s="498" customFormat="1" ht="21.75" customHeight="1" x14ac:dyDescent="0.25">
      <c r="A126" s="37" t="s">
        <v>52</v>
      </c>
      <c r="B126" s="17" t="s">
        <v>37</v>
      </c>
      <c r="C126" s="17" t="s">
        <v>38</v>
      </c>
      <c r="D126" s="17" t="s">
        <v>39</v>
      </c>
      <c r="E126" s="17" t="s">
        <v>40</v>
      </c>
      <c r="F126" s="17" t="s">
        <v>41</v>
      </c>
      <c r="G126" s="17" t="s">
        <v>42</v>
      </c>
      <c r="H126" s="17" t="s">
        <v>43</v>
      </c>
      <c r="I126" s="17" t="s">
        <v>44</v>
      </c>
      <c r="J126" s="17" t="s">
        <v>45</v>
      </c>
      <c r="K126" s="17" t="s">
        <v>46</v>
      </c>
      <c r="L126" s="17" t="s">
        <v>47</v>
      </c>
      <c r="M126" s="17" t="s">
        <v>48</v>
      </c>
      <c r="N126" s="38" t="s">
        <v>7</v>
      </c>
    </row>
    <row r="127" spans="1:14" s="498" customFormat="1" ht="26.25" customHeight="1" x14ac:dyDescent="0.25">
      <c r="A127" s="39" t="s">
        <v>51</v>
      </c>
      <c r="B127" s="420"/>
      <c r="C127" s="420"/>
      <c r="D127" s="420"/>
      <c r="E127" s="420"/>
      <c r="F127" s="420"/>
      <c r="G127" s="420"/>
      <c r="H127" s="420"/>
      <c r="I127" s="420"/>
      <c r="J127" s="420"/>
      <c r="K127" s="420"/>
      <c r="L127" s="420"/>
      <c r="M127" s="420"/>
      <c r="N127" s="40">
        <f>SUM(B127:M127)</f>
        <v>0</v>
      </c>
    </row>
    <row r="128" spans="1:14" s="498" customFormat="1" ht="26.25" customHeight="1" thickBot="1" x14ac:dyDescent="0.3">
      <c r="A128" s="39" t="str">
        <f>RIGHT('BUDGET SUMMARY'!$A$13,LEN('BUDGET SUMMARY'!$A$13)-12)&amp;" CUMULATIVE LESS ITA"</f>
        <v xml:space="preserve"> CUMULATIVE LESS ITA</v>
      </c>
      <c r="B128" s="421">
        <f>+B127</f>
        <v>0</v>
      </c>
      <c r="C128" s="421">
        <f t="shared" ref="C128:M128" si="49">B128+C127</f>
        <v>0</v>
      </c>
      <c r="D128" s="421">
        <f t="shared" si="49"/>
        <v>0</v>
      </c>
      <c r="E128" s="421">
        <f t="shared" si="49"/>
        <v>0</v>
      </c>
      <c r="F128" s="421">
        <f t="shared" si="49"/>
        <v>0</v>
      </c>
      <c r="G128" s="421">
        <f t="shared" si="49"/>
        <v>0</v>
      </c>
      <c r="H128" s="421">
        <f t="shared" si="49"/>
        <v>0</v>
      </c>
      <c r="I128" s="421">
        <f t="shared" si="49"/>
        <v>0</v>
      </c>
      <c r="J128" s="421">
        <f t="shared" si="49"/>
        <v>0</v>
      </c>
      <c r="K128" s="421">
        <f t="shared" si="49"/>
        <v>0</v>
      </c>
      <c r="L128" s="421">
        <f t="shared" si="49"/>
        <v>0</v>
      </c>
      <c r="M128" s="398">
        <f t="shared" si="49"/>
        <v>0</v>
      </c>
      <c r="N128" s="706">
        <f>+'BUDGET '!W214-'BUDGET SUMMARY'!O34</f>
        <v>0</v>
      </c>
    </row>
    <row r="129" spans="1:14" s="498" customFormat="1" ht="12.75" customHeight="1" thickBot="1" x14ac:dyDescent="0.25">
      <c r="A129" s="35"/>
      <c r="B129" s="408"/>
      <c r="C129" s="408"/>
      <c r="D129" s="408"/>
      <c r="E129" s="408"/>
      <c r="F129" s="408"/>
      <c r="G129" s="408"/>
      <c r="H129" s="408"/>
      <c r="I129" s="408"/>
      <c r="J129" s="408"/>
      <c r="K129" s="408"/>
      <c r="L129" s="408"/>
      <c r="M129" s="408"/>
      <c r="N129" s="419" t="e">
        <f>SUM(K127:M127)/N127</f>
        <v>#DIV/0!</v>
      </c>
    </row>
    <row r="130" spans="1:14" s="498" customFormat="1" ht="12.75" customHeight="1" x14ac:dyDescent="0.2">
      <c r="A130" s="35"/>
      <c r="B130" s="408"/>
      <c r="C130" s="408"/>
      <c r="D130" s="408"/>
      <c r="E130" s="408"/>
      <c r="F130" s="408"/>
      <c r="G130" s="408"/>
      <c r="H130" s="408"/>
      <c r="I130" s="408"/>
      <c r="J130" s="408"/>
      <c r="K130" s="408"/>
      <c r="L130" s="408"/>
      <c r="M130" s="408"/>
      <c r="N130" s="36"/>
    </row>
    <row r="131" spans="1:14" s="498" customFormat="1" ht="21.75" customHeight="1" x14ac:dyDescent="0.25">
      <c r="A131" s="37" t="s">
        <v>67</v>
      </c>
      <c r="B131" s="17" t="s">
        <v>37</v>
      </c>
      <c r="C131" s="17" t="s">
        <v>38</v>
      </c>
      <c r="D131" s="17" t="s">
        <v>39</v>
      </c>
      <c r="E131" s="17" t="s">
        <v>40</v>
      </c>
      <c r="F131" s="17" t="s">
        <v>41</v>
      </c>
      <c r="G131" s="17" t="s">
        <v>42</v>
      </c>
      <c r="H131" s="17" t="s">
        <v>43</v>
      </c>
      <c r="I131" s="17" t="s">
        <v>44</v>
      </c>
      <c r="J131" s="17" t="s">
        <v>45</v>
      </c>
      <c r="K131" s="17" t="s">
        <v>46</v>
      </c>
      <c r="L131" s="17" t="s">
        <v>47</v>
      </c>
      <c r="M131" s="17" t="s">
        <v>48</v>
      </c>
      <c r="N131" s="38" t="s">
        <v>7</v>
      </c>
    </row>
    <row r="132" spans="1:14" s="498" customFormat="1" ht="24.75" customHeight="1" x14ac:dyDescent="0.25">
      <c r="A132" s="39" t="s">
        <v>51</v>
      </c>
      <c r="B132" s="420"/>
      <c r="C132" s="420"/>
      <c r="D132" s="420"/>
      <c r="E132" s="420"/>
      <c r="F132" s="420"/>
      <c r="G132" s="420"/>
      <c r="H132" s="420"/>
      <c r="I132" s="420"/>
      <c r="J132" s="420"/>
      <c r="K132" s="420"/>
      <c r="L132" s="420"/>
      <c r="M132" s="420"/>
      <c r="N132" s="40">
        <f>SUM(B132:M132)</f>
        <v>0</v>
      </c>
    </row>
    <row r="133" spans="1:14" s="498" customFormat="1" ht="24.75" customHeight="1" x14ac:dyDescent="0.25">
      <c r="A133" s="39" t="str">
        <f>RIGHT('BUDGET SUMMARY'!$A$13,LEN('BUDGET SUMMARY'!$A$13)-12)&amp;" ITA CUMULATIVE"</f>
        <v xml:space="preserve"> ITA CUMULATIVE</v>
      </c>
      <c r="B133" s="421">
        <f>+B132</f>
        <v>0</v>
      </c>
      <c r="C133" s="421">
        <f t="shared" ref="C133:M133" si="50">B133+C132</f>
        <v>0</v>
      </c>
      <c r="D133" s="421">
        <f t="shared" si="50"/>
        <v>0</v>
      </c>
      <c r="E133" s="421">
        <f t="shared" si="50"/>
        <v>0</v>
      </c>
      <c r="F133" s="421">
        <f t="shared" si="50"/>
        <v>0</v>
      </c>
      <c r="G133" s="421">
        <f t="shared" si="50"/>
        <v>0</v>
      </c>
      <c r="H133" s="421">
        <f t="shared" si="50"/>
        <v>0</v>
      </c>
      <c r="I133" s="421">
        <f t="shared" si="50"/>
        <v>0</v>
      </c>
      <c r="J133" s="421">
        <f t="shared" si="50"/>
        <v>0</v>
      </c>
      <c r="K133" s="421">
        <f t="shared" si="50"/>
        <v>0</v>
      </c>
      <c r="L133" s="421">
        <f t="shared" si="50"/>
        <v>0</v>
      </c>
      <c r="M133" s="398">
        <f t="shared" si="50"/>
        <v>0</v>
      </c>
      <c r="N133" s="706">
        <f>+'BUDGET SUMMARY'!N34</f>
        <v>0</v>
      </c>
    </row>
    <row r="134" spans="1:14" s="498" customFormat="1" ht="13.5" customHeight="1" thickBot="1" x14ac:dyDescent="0.3">
      <c r="A134" s="216"/>
      <c r="B134" s="206"/>
      <c r="C134" s="206"/>
      <c r="D134" s="206"/>
      <c r="E134" s="206"/>
      <c r="F134" s="206"/>
      <c r="G134" s="206"/>
      <c r="H134" s="206"/>
      <c r="I134" s="206"/>
      <c r="J134" s="206"/>
      <c r="K134" s="206"/>
      <c r="L134" s="206"/>
      <c r="M134" s="207"/>
      <c r="N134" s="466" t="e">
        <f>SUM(K132:M132)/N132</f>
        <v>#DIV/0!</v>
      </c>
    </row>
    <row r="135" spans="1:14" s="498" customFormat="1" ht="26.25" customHeight="1" x14ac:dyDescent="0.25">
      <c r="A135" s="469" t="s">
        <v>216</v>
      </c>
      <c r="B135" s="470">
        <f t="shared" ref="B135:M135" si="51">+B132+B127</f>
        <v>0</v>
      </c>
      <c r="C135" s="470">
        <f t="shared" si="51"/>
        <v>0</v>
      </c>
      <c r="D135" s="470">
        <f t="shared" si="51"/>
        <v>0</v>
      </c>
      <c r="E135" s="470">
        <f t="shared" si="51"/>
        <v>0</v>
      </c>
      <c r="F135" s="470">
        <f t="shared" si="51"/>
        <v>0</v>
      </c>
      <c r="G135" s="470">
        <f t="shared" si="51"/>
        <v>0</v>
      </c>
      <c r="H135" s="470">
        <f t="shared" si="51"/>
        <v>0</v>
      </c>
      <c r="I135" s="470">
        <f t="shared" si="51"/>
        <v>0</v>
      </c>
      <c r="J135" s="470">
        <f t="shared" si="51"/>
        <v>0</v>
      </c>
      <c r="K135" s="470">
        <f t="shared" si="51"/>
        <v>0</v>
      </c>
      <c r="L135" s="470">
        <f t="shared" si="51"/>
        <v>0</v>
      </c>
      <c r="M135" s="470">
        <f t="shared" si="51"/>
        <v>0</v>
      </c>
      <c r="N135" s="40">
        <f>SUM(B135:M135)</f>
        <v>0</v>
      </c>
    </row>
    <row r="136" spans="1:14" s="498" customFormat="1" ht="26.25" customHeight="1" thickBot="1" x14ac:dyDescent="0.3">
      <c r="A136" s="41" t="str">
        <f>RIGHT('BUDGET SUMMARY'!$A$13,LEN('BUDGET SUMMARY'!$A$13)-12)&amp;" TOTAL"</f>
        <v xml:space="preserve"> TOTAL</v>
      </c>
      <c r="B136" s="471">
        <f>+B133+B128</f>
        <v>0</v>
      </c>
      <c r="C136" s="471">
        <f t="shared" ref="C136:M136" si="52">+C133+C128</f>
        <v>0</v>
      </c>
      <c r="D136" s="471">
        <f t="shared" si="52"/>
        <v>0</v>
      </c>
      <c r="E136" s="471">
        <f t="shared" si="52"/>
        <v>0</v>
      </c>
      <c r="F136" s="471">
        <f t="shared" si="52"/>
        <v>0</v>
      </c>
      <c r="G136" s="471">
        <f t="shared" si="52"/>
        <v>0</v>
      </c>
      <c r="H136" s="471">
        <f t="shared" si="52"/>
        <v>0</v>
      </c>
      <c r="I136" s="471">
        <f t="shared" si="52"/>
        <v>0</v>
      </c>
      <c r="J136" s="471">
        <f t="shared" si="52"/>
        <v>0</v>
      </c>
      <c r="K136" s="471">
        <f t="shared" si="52"/>
        <v>0</v>
      </c>
      <c r="L136" s="471">
        <f t="shared" si="52"/>
        <v>0</v>
      </c>
      <c r="M136" s="471">
        <f t="shared" si="52"/>
        <v>0</v>
      </c>
      <c r="N136" s="707">
        <f>+'BUDGET '!W214</f>
        <v>0</v>
      </c>
    </row>
    <row r="137" spans="1:14" s="498" customFormat="1" ht="12.75" customHeight="1" thickBot="1" x14ac:dyDescent="0.3">
      <c r="A137" s="206"/>
      <c r="B137" s="206"/>
      <c r="C137" s="206"/>
      <c r="D137" s="206"/>
      <c r="E137" s="206"/>
      <c r="F137" s="206"/>
      <c r="G137" s="206"/>
      <c r="H137" s="206"/>
      <c r="I137" s="206"/>
      <c r="J137" s="206"/>
      <c r="K137" s="206"/>
      <c r="L137" s="206"/>
      <c r="M137" s="207"/>
      <c r="N137" s="465"/>
    </row>
    <row r="138" spans="1:14" s="498" customFormat="1" ht="16.5" thickBot="1" x14ac:dyDescent="0.3">
      <c r="A138" s="796" t="s">
        <v>53</v>
      </c>
      <c r="B138" s="797"/>
      <c r="C138" s="797"/>
      <c r="D138" s="797"/>
      <c r="E138" s="797"/>
      <c r="F138" s="797"/>
      <c r="G138" s="797"/>
      <c r="H138" s="797"/>
      <c r="I138" s="797"/>
      <c r="J138" s="797"/>
      <c r="K138" s="797"/>
      <c r="L138" s="797"/>
      <c r="M138" s="797"/>
      <c r="N138" s="798"/>
    </row>
    <row r="139" spans="1:14" s="498" customFormat="1" ht="15.75" x14ac:dyDescent="0.25">
      <c r="A139" s="808" t="str">
        <f>+'BUDGET SUMMARY'!A11</f>
        <v>Funding Source: JMG In School</v>
      </c>
      <c r="B139" s="809"/>
      <c r="C139" s="809"/>
      <c r="D139" s="809"/>
      <c r="E139" s="809"/>
      <c r="F139" s="809"/>
      <c r="G139" s="809"/>
      <c r="H139" s="809"/>
      <c r="I139" s="809"/>
      <c r="J139" s="809"/>
      <c r="K139" s="809"/>
      <c r="L139" s="809"/>
      <c r="M139" s="809"/>
      <c r="N139" s="810"/>
    </row>
    <row r="140" spans="1:14" s="498" customFormat="1" x14ac:dyDescent="0.2">
      <c r="A140" s="35"/>
      <c r="B140" s="408"/>
      <c r="C140" s="408"/>
      <c r="D140" s="408"/>
      <c r="E140" s="408"/>
      <c r="F140" s="408"/>
      <c r="G140" s="408"/>
      <c r="H140" s="408"/>
      <c r="I140" s="408"/>
      <c r="J140" s="408"/>
      <c r="K140" s="408"/>
      <c r="L140" s="408"/>
      <c r="M140" s="408"/>
      <c r="N140" s="36"/>
    </row>
    <row r="141" spans="1:14" s="498" customFormat="1" ht="21.75" customHeight="1" x14ac:dyDescent="0.25">
      <c r="A141" s="37" t="s">
        <v>52</v>
      </c>
      <c r="B141" s="17" t="s">
        <v>37</v>
      </c>
      <c r="C141" s="17" t="s">
        <v>38</v>
      </c>
      <c r="D141" s="17" t="s">
        <v>39</v>
      </c>
      <c r="E141" s="17" t="s">
        <v>40</v>
      </c>
      <c r="F141" s="17" t="s">
        <v>41</v>
      </c>
      <c r="G141" s="17" t="s">
        <v>42</v>
      </c>
      <c r="H141" s="17" t="s">
        <v>43</v>
      </c>
      <c r="I141" s="17" t="s">
        <v>44</v>
      </c>
      <c r="J141" s="17" t="s">
        <v>45</v>
      </c>
      <c r="K141" s="17" t="s">
        <v>46</v>
      </c>
      <c r="L141" s="17" t="s">
        <v>47</v>
      </c>
      <c r="M141" s="17" t="s">
        <v>48</v>
      </c>
      <c r="N141" s="38" t="s">
        <v>7</v>
      </c>
    </row>
    <row r="142" spans="1:14" s="498" customFormat="1" ht="26.25" customHeight="1" x14ac:dyDescent="0.25">
      <c r="A142" s="39" t="s">
        <v>51</v>
      </c>
      <c r="B142" s="420"/>
      <c r="C142" s="420"/>
      <c r="D142" s="420"/>
      <c r="E142" s="420"/>
      <c r="F142" s="420"/>
      <c r="G142" s="420"/>
      <c r="H142" s="420"/>
      <c r="I142" s="420"/>
      <c r="J142" s="420"/>
      <c r="K142" s="420"/>
      <c r="L142" s="420"/>
      <c r="M142" s="420"/>
      <c r="N142" s="40">
        <f>SUM(B142:M142)</f>
        <v>0</v>
      </c>
    </row>
    <row r="143" spans="1:14" s="498" customFormat="1" ht="26.25" customHeight="1" thickBot="1" x14ac:dyDescent="0.3">
      <c r="A143" s="39" t="str">
        <f>RIGHT('BUDGET SUMMARY'!$A$13,LEN('BUDGET SUMMARY'!$A$13)-12)&amp;" CUMULATIVE LESS ITA"</f>
        <v xml:space="preserve"> CUMULATIVE LESS ITA</v>
      </c>
      <c r="B143" s="421">
        <f>+B142</f>
        <v>0</v>
      </c>
      <c r="C143" s="421">
        <f t="shared" ref="C143:M143" si="53">B143+C142</f>
        <v>0</v>
      </c>
      <c r="D143" s="421">
        <f t="shared" si="53"/>
        <v>0</v>
      </c>
      <c r="E143" s="421">
        <f t="shared" si="53"/>
        <v>0</v>
      </c>
      <c r="F143" s="421">
        <f t="shared" si="53"/>
        <v>0</v>
      </c>
      <c r="G143" s="421">
        <f t="shared" si="53"/>
        <v>0</v>
      </c>
      <c r="H143" s="421">
        <f t="shared" si="53"/>
        <v>0</v>
      </c>
      <c r="I143" s="421">
        <f t="shared" si="53"/>
        <v>0</v>
      </c>
      <c r="J143" s="421">
        <f t="shared" si="53"/>
        <v>0</v>
      </c>
      <c r="K143" s="421">
        <f t="shared" si="53"/>
        <v>0</v>
      </c>
      <c r="L143" s="421">
        <f t="shared" si="53"/>
        <v>0</v>
      </c>
      <c r="M143" s="398">
        <f t="shared" si="53"/>
        <v>0</v>
      </c>
      <c r="N143" s="738">
        <f>+'BUDGET '!Y214-'BUDGET SUMMARY'!P34</f>
        <v>0</v>
      </c>
    </row>
    <row r="144" spans="1:14" s="498" customFormat="1" ht="12.75" customHeight="1" thickBot="1" x14ac:dyDescent="0.25">
      <c r="A144" s="35"/>
      <c r="B144" s="408"/>
      <c r="C144" s="408"/>
      <c r="D144" s="408"/>
      <c r="E144" s="408"/>
      <c r="F144" s="408"/>
      <c r="G144" s="408"/>
      <c r="H144" s="408"/>
      <c r="I144" s="408"/>
      <c r="J144" s="408"/>
      <c r="K144" s="408"/>
      <c r="L144" s="408"/>
      <c r="M144" s="408"/>
      <c r="N144" s="419" t="e">
        <f>SUM(K142:M142)/N142</f>
        <v>#DIV/0!</v>
      </c>
    </row>
    <row r="145" spans="1:14" s="498" customFormat="1" ht="12.75" customHeight="1" x14ac:dyDescent="0.2">
      <c r="A145" s="35"/>
      <c r="B145" s="408"/>
      <c r="C145" s="408"/>
      <c r="D145" s="408"/>
      <c r="E145" s="408"/>
      <c r="F145" s="408"/>
      <c r="G145" s="408"/>
      <c r="H145" s="408"/>
      <c r="I145" s="408"/>
      <c r="J145" s="408"/>
      <c r="K145" s="408"/>
      <c r="L145" s="408"/>
      <c r="M145" s="408"/>
      <c r="N145" s="36"/>
    </row>
    <row r="146" spans="1:14" s="498" customFormat="1" ht="21.75" customHeight="1" x14ac:dyDescent="0.25">
      <c r="A146" s="37" t="s">
        <v>67</v>
      </c>
      <c r="B146" s="17" t="s">
        <v>37</v>
      </c>
      <c r="C146" s="17" t="s">
        <v>38</v>
      </c>
      <c r="D146" s="17" t="s">
        <v>39</v>
      </c>
      <c r="E146" s="17" t="s">
        <v>40</v>
      </c>
      <c r="F146" s="17" t="s">
        <v>41</v>
      </c>
      <c r="G146" s="17" t="s">
        <v>42</v>
      </c>
      <c r="H146" s="17" t="s">
        <v>43</v>
      </c>
      <c r="I146" s="17" t="s">
        <v>44</v>
      </c>
      <c r="J146" s="17" t="s">
        <v>45</v>
      </c>
      <c r="K146" s="17" t="s">
        <v>46</v>
      </c>
      <c r="L146" s="17" t="s">
        <v>47</v>
      </c>
      <c r="M146" s="17" t="s">
        <v>48</v>
      </c>
      <c r="N146" s="38" t="s">
        <v>7</v>
      </c>
    </row>
    <row r="147" spans="1:14" s="498" customFormat="1" ht="24.75" customHeight="1" x14ac:dyDescent="0.25">
      <c r="A147" s="39" t="s">
        <v>51</v>
      </c>
      <c r="B147" s="420"/>
      <c r="C147" s="420"/>
      <c r="D147" s="420"/>
      <c r="E147" s="420"/>
      <c r="F147" s="420"/>
      <c r="G147" s="420"/>
      <c r="H147" s="420"/>
      <c r="I147" s="420"/>
      <c r="J147" s="420"/>
      <c r="K147" s="420"/>
      <c r="L147" s="420"/>
      <c r="M147" s="420"/>
      <c r="N147" s="40">
        <f>SUM(B147:M147)</f>
        <v>0</v>
      </c>
    </row>
    <row r="148" spans="1:14" s="498" customFormat="1" ht="24.75" customHeight="1" x14ac:dyDescent="0.25">
      <c r="A148" s="39" t="str">
        <f>RIGHT('BUDGET SUMMARY'!$A$13,LEN('BUDGET SUMMARY'!$A$13)-12)&amp;" ITA CUMULATIVE"</f>
        <v xml:space="preserve"> ITA CUMULATIVE</v>
      </c>
      <c r="B148" s="421">
        <f>+B147</f>
        <v>0</v>
      </c>
      <c r="C148" s="421">
        <f t="shared" ref="C148:M148" si="54">B148+C147</f>
        <v>0</v>
      </c>
      <c r="D148" s="421">
        <f t="shared" si="54"/>
        <v>0</v>
      </c>
      <c r="E148" s="421">
        <f t="shared" si="54"/>
        <v>0</v>
      </c>
      <c r="F148" s="421">
        <f t="shared" si="54"/>
        <v>0</v>
      </c>
      <c r="G148" s="421">
        <f t="shared" si="54"/>
        <v>0</v>
      </c>
      <c r="H148" s="421">
        <f t="shared" si="54"/>
        <v>0</v>
      </c>
      <c r="I148" s="421">
        <f t="shared" si="54"/>
        <v>0</v>
      </c>
      <c r="J148" s="421">
        <f t="shared" si="54"/>
        <v>0</v>
      </c>
      <c r="K148" s="421">
        <f t="shared" si="54"/>
        <v>0</v>
      </c>
      <c r="L148" s="421">
        <f t="shared" si="54"/>
        <v>0</v>
      </c>
      <c r="M148" s="398">
        <f t="shared" si="54"/>
        <v>0</v>
      </c>
      <c r="N148" s="738">
        <f>+'BUDGET SUMMARY'!P34</f>
        <v>0</v>
      </c>
    </row>
    <row r="149" spans="1:14" s="498" customFormat="1" ht="13.5" customHeight="1" thickBot="1" x14ac:dyDescent="0.3">
      <c r="A149" s="216"/>
      <c r="B149" s="206"/>
      <c r="C149" s="206"/>
      <c r="D149" s="206"/>
      <c r="E149" s="206"/>
      <c r="F149" s="206"/>
      <c r="G149" s="206"/>
      <c r="H149" s="206"/>
      <c r="I149" s="206"/>
      <c r="J149" s="206"/>
      <c r="K149" s="206"/>
      <c r="L149" s="206"/>
      <c r="M149" s="207"/>
      <c r="N149" s="466" t="e">
        <f>SUM(K147:M147)/N147</f>
        <v>#DIV/0!</v>
      </c>
    </row>
    <row r="150" spans="1:14" s="498" customFormat="1" ht="26.25" customHeight="1" x14ac:dyDescent="0.25">
      <c r="A150" s="469" t="s">
        <v>216</v>
      </c>
      <c r="B150" s="470">
        <f t="shared" ref="B150:M150" si="55">+B147+B142</f>
        <v>0</v>
      </c>
      <c r="C150" s="470">
        <f t="shared" si="55"/>
        <v>0</v>
      </c>
      <c r="D150" s="470">
        <f t="shared" si="55"/>
        <v>0</v>
      </c>
      <c r="E150" s="470">
        <f t="shared" si="55"/>
        <v>0</v>
      </c>
      <c r="F150" s="470">
        <f t="shared" si="55"/>
        <v>0</v>
      </c>
      <c r="G150" s="470">
        <f t="shared" si="55"/>
        <v>0</v>
      </c>
      <c r="H150" s="470">
        <f t="shared" si="55"/>
        <v>0</v>
      </c>
      <c r="I150" s="470">
        <f t="shared" si="55"/>
        <v>0</v>
      </c>
      <c r="J150" s="470">
        <f t="shared" si="55"/>
        <v>0</v>
      </c>
      <c r="K150" s="470">
        <f t="shared" si="55"/>
        <v>0</v>
      </c>
      <c r="L150" s="470">
        <f t="shared" si="55"/>
        <v>0</v>
      </c>
      <c r="M150" s="470">
        <f t="shared" si="55"/>
        <v>0</v>
      </c>
      <c r="N150" s="40">
        <f>SUM(B150:M150)</f>
        <v>0</v>
      </c>
    </row>
    <row r="151" spans="1:14" s="498" customFormat="1" ht="26.25" customHeight="1" thickBot="1" x14ac:dyDescent="0.3">
      <c r="A151" s="41" t="str">
        <f>RIGHT('BUDGET SUMMARY'!$A$13,LEN('BUDGET SUMMARY'!$A$13)-12)&amp;" TOTAL"</f>
        <v xml:space="preserve"> TOTAL</v>
      </c>
      <c r="B151" s="471">
        <f>+B148+B143</f>
        <v>0</v>
      </c>
      <c r="C151" s="471">
        <f t="shared" ref="C151:M151" si="56">+C148+C143</f>
        <v>0</v>
      </c>
      <c r="D151" s="471">
        <f t="shared" si="56"/>
        <v>0</v>
      </c>
      <c r="E151" s="471">
        <f t="shared" si="56"/>
        <v>0</v>
      </c>
      <c r="F151" s="471">
        <f t="shared" si="56"/>
        <v>0</v>
      </c>
      <c r="G151" s="471">
        <f t="shared" si="56"/>
        <v>0</v>
      </c>
      <c r="H151" s="471">
        <f t="shared" si="56"/>
        <v>0</v>
      </c>
      <c r="I151" s="471">
        <f t="shared" si="56"/>
        <v>0</v>
      </c>
      <c r="J151" s="471">
        <f t="shared" si="56"/>
        <v>0</v>
      </c>
      <c r="K151" s="471">
        <f t="shared" si="56"/>
        <v>0</v>
      </c>
      <c r="L151" s="471">
        <f t="shared" si="56"/>
        <v>0</v>
      </c>
      <c r="M151" s="471">
        <f t="shared" si="56"/>
        <v>0</v>
      </c>
      <c r="N151" s="739">
        <f>+'BUDGET SUMMARY'!P47</f>
        <v>0</v>
      </c>
    </row>
    <row r="152" spans="1:14" s="498" customFormat="1" ht="12.75" customHeight="1" thickBot="1" x14ac:dyDescent="0.25">
      <c r="A152" s="206"/>
      <c r="B152" s="206"/>
      <c r="C152" s="206"/>
      <c r="D152" s="206"/>
      <c r="E152" s="206"/>
      <c r="F152" s="206"/>
      <c r="G152" s="206"/>
      <c r="H152" s="206"/>
      <c r="I152" s="206"/>
      <c r="J152" s="206"/>
      <c r="K152" s="206"/>
      <c r="L152" s="206"/>
      <c r="M152" s="206"/>
      <c r="N152" s="206"/>
    </row>
    <row r="153" spans="1:14" s="498" customFormat="1" ht="16.5" thickBot="1" x14ac:dyDescent="0.3">
      <c r="A153" s="796" t="s">
        <v>53</v>
      </c>
      <c r="B153" s="797"/>
      <c r="C153" s="797"/>
      <c r="D153" s="797"/>
      <c r="E153" s="797"/>
      <c r="F153" s="797"/>
      <c r="G153" s="797"/>
      <c r="H153" s="797"/>
      <c r="I153" s="797"/>
      <c r="J153" s="797"/>
      <c r="K153" s="797"/>
      <c r="L153" s="797"/>
      <c r="M153" s="797"/>
      <c r="N153" s="798"/>
    </row>
    <row r="154" spans="1:14" s="498" customFormat="1" ht="15.75" x14ac:dyDescent="0.25">
      <c r="A154" s="802" t="str">
        <f>+'BUDGET SUMMARY'!A12</f>
        <v>Funding Source:  JMG OUT OF SCHOOL</v>
      </c>
      <c r="B154" s="803"/>
      <c r="C154" s="803"/>
      <c r="D154" s="803"/>
      <c r="E154" s="803"/>
      <c r="F154" s="803"/>
      <c r="G154" s="803"/>
      <c r="H154" s="803"/>
      <c r="I154" s="803"/>
      <c r="J154" s="803"/>
      <c r="K154" s="803"/>
      <c r="L154" s="803"/>
      <c r="M154" s="803"/>
      <c r="N154" s="804"/>
    </row>
    <row r="155" spans="1:14" s="498" customFormat="1" x14ac:dyDescent="0.2">
      <c r="A155" s="35"/>
      <c r="B155" s="408"/>
      <c r="C155" s="408"/>
      <c r="D155" s="408"/>
      <c r="E155" s="408"/>
      <c r="F155" s="408"/>
      <c r="G155" s="408"/>
      <c r="H155" s="408"/>
      <c r="I155" s="408"/>
      <c r="J155" s="408"/>
      <c r="K155" s="408"/>
      <c r="L155" s="408"/>
      <c r="M155" s="408"/>
      <c r="N155" s="36"/>
    </row>
    <row r="156" spans="1:14" s="498" customFormat="1" ht="21.75" customHeight="1" x14ac:dyDescent="0.25">
      <c r="A156" s="37" t="s">
        <v>52</v>
      </c>
      <c r="B156" s="17" t="s">
        <v>37</v>
      </c>
      <c r="C156" s="17" t="s">
        <v>38</v>
      </c>
      <c r="D156" s="17" t="s">
        <v>39</v>
      </c>
      <c r="E156" s="17" t="s">
        <v>40</v>
      </c>
      <c r="F156" s="17" t="s">
        <v>41</v>
      </c>
      <c r="G156" s="17" t="s">
        <v>42</v>
      </c>
      <c r="H156" s="17" t="s">
        <v>43</v>
      </c>
      <c r="I156" s="17" t="s">
        <v>44</v>
      </c>
      <c r="J156" s="17" t="s">
        <v>45</v>
      </c>
      <c r="K156" s="17" t="s">
        <v>46</v>
      </c>
      <c r="L156" s="17" t="s">
        <v>47</v>
      </c>
      <c r="M156" s="17" t="s">
        <v>48</v>
      </c>
      <c r="N156" s="38" t="s">
        <v>7</v>
      </c>
    </row>
    <row r="157" spans="1:14" s="498" customFormat="1" ht="26.25" customHeight="1" x14ac:dyDescent="0.25">
      <c r="A157" s="39" t="s">
        <v>51</v>
      </c>
      <c r="B157" s="420"/>
      <c r="C157" s="420"/>
      <c r="D157" s="420"/>
      <c r="E157" s="420"/>
      <c r="F157" s="420"/>
      <c r="G157" s="420"/>
      <c r="H157" s="420"/>
      <c r="I157" s="420"/>
      <c r="J157" s="420"/>
      <c r="K157" s="420"/>
      <c r="L157" s="420"/>
      <c r="M157" s="420"/>
      <c r="N157" s="40">
        <f>SUM(B157:M157)</f>
        <v>0</v>
      </c>
    </row>
    <row r="158" spans="1:14" s="498" customFormat="1" ht="26.25" customHeight="1" thickBot="1" x14ac:dyDescent="0.3">
      <c r="A158" s="39" t="str">
        <f>RIGHT('BUDGET SUMMARY'!$A$13,LEN('BUDGET SUMMARY'!$A$13)-12)&amp;" CUMULATIVE LESS ITA"</f>
        <v xml:space="preserve"> CUMULATIVE LESS ITA</v>
      </c>
      <c r="B158" s="421">
        <f>+B157</f>
        <v>0</v>
      </c>
      <c r="C158" s="421">
        <f t="shared" ref="C158:M158" si="57">B158+C157</f>
        <v>0</v>
      </c>
      <c r="D158" s="421">
        <f t="shared" si="57"/>
        <v>0</v>
      </c>
      <c r="E158" s="421">
        <f t="shared" si="57"/>
        <v>0</v>
      </c>
      <c r="F158" s="421">
        <f t="shared" si="57"/>
        <v>0</v>
      </c>
      <c r="G158" s="421">
        <f t="shared" si="57"/>
        <v>0</v>
      </c>
      <c r="H158" s="421">
        <f t="shared" si="57"/>
        <v>0</v>
      </c>
      <c r="I158" s="421">
        <f t="shared" si="57"/>
        <v>0</v>
      </c>
      <c r="J158" s="421">
        <f t="shared" si="57"/>
        <v>0</v>
      </c>
      <c r="K158" s="421">
        <f t="shared" si="57"/>
        <v>0</v>
      </c>
      <c r="L158" s="421">
        <f t="shared" si="57"/>
        <v>0</v>
      </c>
      <c r="M158" s="398">
        <f t="shared" si="57"/>
        <v>0</v>
      </c>
      <c r="N158" s="708">
        <f>+'BUDGET '!AA214-'BUDGET SUMMARY'!Q34</f>
        <v>0</v>
      </c>
    </row>
    <row r="159" spans="1:14" s="498" customFormat="1" ht="12.75" customHeight="1" thickBot="1" x14ac:dyDescent="0.25">
      <c r="A159" s="35"/>
      <c r="B159" s="408"/>
      <c r="C159" s="408"/>
      <c r="D159" s="408"/>
      <c r="E159" s="408"/>
      <c r="F159" s="408"/>
      <c r="G159" s="408"/>
      <c r="H159" s="408"/>
      <c r="I159" s="408"/>
      <c r="J159" s="408"/>
      <c r="K159" s="408"/>
      <c r="L159" s="408"/>
      <c r="M159" s="408"/>
      <c r="N159" s="419" t="e">
        <f>SUM(K157:M157)/N157</f>
        <v>#DIV/0!</v>
      </c>
    </row>
    <row r="160" spans="1:14" s="498" customFormat="1" ht="12.75" customHeight="1" x14ac:dyDescent="0.2">
      <c r="A160" s="35"/>
      <c r="B160" s="408"/>
      <c r="C160" s="408"/>
      <c r="D160" s="408"/>
      <c r="E160" s="408"/>
      <c r="F160" s="408"/>
      <c r="G160" s="408"/>
      <c r="H160" s="408"/>
      <c r="I160" s="408"/>
      <c r="J160" s="408"/>
      <c r="K160" s="408"/>
      <c r="L160" s="408"/>
      <c r="M160" s="408"/>
      <c r="N160" s="36"/>
    </row>
    <row r="161" spans="1:15" s="498" customFormat="1" ht="21.75" customHeight="1" x14ac:dyDescent="0.25">
      <c r="A161" s="37" t="s">
        <v>67</v>
      </c>
      <c r="B161" s="17" t="s">
        <v>37</v>
      </c>
      <c r="C161" s="17" t="s">
        <v>38</v>
      </c>
      <c r="D161" s="17" t="s">
        <v>39</v>
      </c>
      <c r="E161" s="17" t="s">
        <v>40</v>
      </c>
      <c r="F161" s="17" t="s">
        <v>41</v>
      </c>
      <c r="G161" s="17" t="s">
        <v>42</v>
      </c>
      <c r="H161" s="17" t="s">
        <v>43</v>
      </c>
      <c r="I161" s="17" t="s">
        <v>44</v>
      </c>
      <c r="J161" s="17" t="s">
        <v>45</v>
      </c>
      <c r="K161" s="17" t="s">
        <v>46</v>
      </c>
      <c r="L161" s="17" t="s">
        <v>47</v>
      </c>
      <c r="M161" s="17" t="s">
        <v>48</v>
      </c>
      <c r="N161" s="38" t="s">
        <v>7</v>
      </c>
    </row>
    <row r="162" spans="1:15" s="498" customFormat="1" ht="24.75" customHeight="1" x14ac:dyDescent="0.25">
      <c r="A162" s="39" t="s">
        <v>51</v>
      </c>
      <c r="B162" s="420"/>
      <c r="C162" s="420"/>
      <c r="D162" s="420"/>
      <c r="E162" s="420"/>
      <c r="F162" s="420"/>
      <c r="G162" s="420"/>
      <c r="H162" s="420"/>
      <c r="I162" s="420"/>
      <c r="J162" s="420"/>
      <c r="K162" s="420"/>
      <c r="L162" s="420"/>
      <c r="M162" s="420"/>
      <c r="N162" s="40">
        <f>SUM(B162:M162)</f>
        <v>0</v>
      </c>
    </row>
    <row r="163" spans="1:15" s="498" customFormat="1" ht="24.75" customHeight="1" x14ac:dyDescent="0.25">
      <c r="A163" s="39" t="str">
        <f>RIGHT('BUDGET SUMMARY'!$A$13,LEN('BUDGET SUMMARY'!$A$13)-12)&amp;" ITA CUMULATIVE"</f>
        <v xml:space="preserve"> ITA CUMULATIVE</v>
      </c>
      <c r="B163" s="421">
        <f>+B162</f>
        <v>0</v>
      </c>
      <c r="C163" s="421">
        <f t="shared" ref="C163:M163" si="58">B163+C162</f>
        <v>0</v>
      </c>
      <c r="D163" s="421">
        <f t="shared" si="58"/>
        <v>0</v>
      </c>
      <c r="E163" s="421">
        <f t="shared" si="58"/>
        <v>0</v>
      </c>
      <c r="F163" s="421">
        <f t="shared" si="58"/>
        <v>0</v>
      </c>
      <c r="G163" s="421">
        <f t="shared" si="58"/>
        <v>0</v>
      </c>
      <c r="H163" s="421">
        <f t="shared" si="58"/>
        <v>0</v>
      </c>
      <c r="I163" s="421">
        <f t="shared" si="58"/>
        <v>0</v>
      </c>
      <c r="J163" s="421">
        <f t="shared" si="58"/>
        <v>0</v>
      </c>
      <c r="K163" s="421">
        <f t="shared" si="58"/>
        <v>0</v>
      </c>
      <c r="L163" s="421">
        <f t="shared" si="58"/>
        <v>0</v>
      </c>
      <c r="M163" s="398">
        <f t="shared" si="58"/>
        <v>0</v>
      </c>
      <c r="N163" s="708">
        <f>+'BUDGET SUMMARY'!Q34</f>
        <v>0</v>
      </c>
    </row>
    <row r="164" spans="1:15" s="498" customFormat="1" ht="13.5" customHeight="1" thickBot="1" x14ac:dyDescent="0.3">
      <c r="A164" s="216"/>
      <c r="B164" s="206"/>
      <c r="C164" s="206"/>
      <c r="D164" s="206"/>
      <c r="E164" s="206"/>
      <c r="F164" s="206"/>
      <c r="G164" s="206"/>
      <c r="H164" s="206"/>
      <c r="I164" s="206"/>
      <c r="J164" s="206"/>
      <c r="K164" s="206"/>
      <c r="L164" s="206"/>
      <c r="M164" s="207"/>
      <c r="N164" s="466" t="e">
        <f>SUM(K162:M162)/N162</f>
        <v>#DIV/0!</v>
      </c>
    </row>
    <row r="165" spans="1:15" s="498" customFormat="1" ht="26.25" customHeight="1" x14ac:dyDescent="0.25">
      <c r="A165" s="469" t="s">
        <v>216</v>
      </c>
      <c r="B165" s="470">
        <f t="shared" ref="B165:M165" si="59">+B162+B157</f>
        <v>0</v>
      </c>
      <c r="C165" s="470">
        <f t="shared" si="59"/>
        <v>0</v>
      </c>
      <c r="D165" s="470">
        <f t="shared" si="59"/>
        <v>0</v>
      </c>
      <c r="E165" s="470">
        <f t="shared" si="59"/>
        <v>0</v>
      </c>
      <c r="F165" s="470">
        <f t="shared" si="59"/>
        <v>0</v>
      </c>
      <c r="G165" s="470">
        <f t="shared" si="59"/>
        <v>0</v>
      </c>
      <c r="H165" s="470">
        <f t="shared" si="59"/>
        <v>0</v>
      </c>
      <c r="I165" s="470">
        <f t="shared" si="59"/>
        <v>0</v>
      </c>
      <c r="J165" s="470">
        <f t="shared" si="59"/>
        <v>0</v>
      </c>
      <c r="K165" s="470">
        <f t="shared" si="59"/>
        <v>0</v>
      </c>
      <c r="L165" s="470">
        <f t="shared" si="59"/>
        <v>0</v>
      </c>
      <c r="M165" s="470">
        <f t="shared" si="59"/>
        <v>0</v>
      </c>
      <c r="N165" s="40">
        <f>SUM(B165:M165)</f>
        <v>0</v>
      </c>
    </row>
    <row r="166" spans="1:15" s="498" customFormat="1" ht="26.25" customHeight="1" thickBot="1" x14ac:dyDescent="0.3">
      <c r="A166" s="41" t="str">
        <f>RIGHT('BUDGET SUMMARY'!$A$13,LEN('BUDGET SUMMARY'!$A$13)-12)&amp;" TOTAL"</f>
        <v xml:space="preserve"> TOTAL</v>
      </c>
      <c r="B166" s="471">
        <f>+B163+B158</f>
        <v>0</v>
      </c>
      <c r="C166" s="471">
        <f t="shared" ref="C166:M166" si="60">+C163+C158</f>
        <v>0</v>
      </c>
      <c r="D166" s="471">
        <f t="shared" si="60"/>
        <v>0</v>
      </c>
      <c r="E166" s="471">
        <f t="shared" si="60"/>
        <v>0</v>
      </c>
      <c r="F166" s="471">
        <f t="shared" si="60"/>
        <v>0</v>
      </c>
      <c r="G166" s="471">
        <f t="shared" si="60"/>
        <v>0</v>
      </c>
      <c r="H166" s="471">
        <f t="shared" si="60"/>
        <v>0</v>
      </c>
      <c r="I166" s="471">
        <f t="shared" si="60"/>
        <v>0</v>
      </c>
      <c r="J166" s="471">
        <f t="shared" si="60"/>
        <v>0</v>
      </c>
      <c r="K166" s="471">
        <f t="shared" si="60"/>
        <v>0</v>
      </c>
      <c r="L166" s="471">
        <f t="shared" si="60"/>
        <v>0</v>
      </c>
      <c r="M166" s="471">
        <f t="shared" si="60"/>
        <v>0</v>
      </c>
      <c r="N166" s="709">
        <f>+'BUDGET '!AA214</f>
        <v>0</v>
      </c>
    </row>
    <row r="167" spans="1:15" ht="12.75" customHeight="1" thickBot="1" x14ac:dyDescent="0.25">
      <c r="A167" s="208"/>
      <c r="B167" s="208"/>
      <c r="C167" s="208"/>
      <c r="D167" s="208"/>
      <c r="E167" s="208"/>
      <c r="F167" s="208"/>
      <c r="G167" s="208"/>
      <c r="H167" s="208"/>
      <c r="I167" s="208"/>
      <c r="J167" s="208"/>
      <c r="K167" s="208"/>
      <c r="L167" s="208"/>
      <c r="M167" s="208"/>
      <c r="N167" s="208"/>
    </row>
    <row r="168" spans="1:15" ht="12.75" customHeight="1" x14ac:dyDescent="0.2">
      <c r="A168" s="20"/>
      <c r="B168" s="20"/>
      <c r="C168" s="20"/>
      <c r="D168" s="20"/>
      <c r="E168" s="20"/>
      <c r="F168" s="20"/>
      <c r="G168" s="20"/>
      <c r="H168" s="20"/>
      <c r="I168" s="20"/>
      <c r="J168" s="20"/>
      <c r="K168" s="20"/>
      <c r="L168" s="20"/>
      <c r="M168" s="20"/>
      <c r="N168" s="20"/>
    </row>
    <row r="169" spans="1:15" ht="13.5" thickBot="1" x14ac:dyDescent="0.25"/>
    <row r="170" spans="1:15" ht="27.75" customHeight="1" thickBot="1" x14ac:dyDescent="0.3">
      <c r="A170" s="161" t="s">
        <v>217</v>
      </c>
      <c r="B170" s="395">
        <f>+B34+B19+B11+B49+B98+B64+B113+B128+B158+B143+B79</f>
        <v>0</v>
      </c>
      <c r="C170" s="395">
        <f t="shared" ref="C170:M170" si="61">+C34+C19+C11+C49+C98+C64+C113+C128+C158+C143+C79</f>
        <v>0</v>
      </c>
      <c r="D170" s="395">
        <f t="shared" si="61"/>
        <v>0</v>
      </c>
      <c r="E170" s="395">
        <f t="shared" si="61"/>
        <v>0</v>
      </c>
      <c r="F170" s="395">
        <f t="shared" si="61"/>
        <v>0</v>
      </c>
      <c r="G170" s="395">
        <f t="shared" si="61"/>
        <v>0</v>
      </c>
      <c r="H170" s="395">
        <f t="shared" si="61"/>
        <v>0</v>
      </c>
      <c r="I170" s="395">
        <f t="shared" si="61"/>
        <v>0</v>
      </c>
      <c r="J170" s="395">
        <f t="shared" si="61"/>
        <v>0</v>
      </c>
      <c r="K170" s="395">
        <f t="shared" si="61"/>
        <v>0</v>
      </c>
      <c r="L170" s="395">
        <f t="shared" si="61"/>
        <v>0</v>
      </c>
      <c r="M170" s="395">
        <f t="shared" si="61"/>
        <v>0</v>
      </c>
      <c r="N170" s="33">
        <f>+'BUDGET SUMMARY'!F47-'BUDGET SUMMARY'!F34</f>
        <v>0</v>
      </c>
    </row>
    <row r="171" spans="1:15" ht="17.100000000000001" customHeight="1" thickBot="1" x14ac:dyDescent="0.25">
      <c r="B171" s="416"/>
      <c r="C171" s="416"/>
      <c r="D171" s="416"/>
      <c r="E171" s="416"/>
      <c r="F171" s="416"/>
      <c r="G171" s="416"/>
      <c r="H171" s="416"/>
      <c r="I171" s="416"/>
      <c r="J171" s="416"/>
      <c r="K171" s="416"/>
      <c r="L171" s="416"/>
      <c r="M171" s="394"/>
    </row>
    <row r="172" spans="1:15" ht="23.25" customHeight="1" thickBot="1" x14ac:dyDescent="0.3">
      <c r="A172" s="34" t="s">
        <v>68</v>
      </c>
      <c r="B172" s="395">
        <f>+B24+B54+B39+B69+B103+B118+B163+B148+B84+B133</f>
        <v>0</v>
      </c>
      <c r="C172" s="395">
        <f t="shared" ref="C172:M172" si="62">+C24+C54+C39+C69+C103+C118+C163+C148+C84+C133</f>
        <v>0</v>
      </c>
      <c r="D172" s="395">
        <f t="shared" si="62"/>
        <v>0</v>
      </c>
      <c r="E172" s="395">
        <f t="shared" si="62"/>
        <v>0</v>
      </c>
      <c r="F172" s="395">
        <f t="shared" si="62"/>
        <v>0</v>
      </c>
      <c r="G172" s="395">
        <f t="shared" si="62"/>
        <v>0</v>
      </c>
      <c r="H172" s="395">
        <f t="shared" si="62"/>
        <v>0</v>
      </c>
      <c r="I172" s="395">
        <f t="shared" si="62"/>
        <v>0</v>
      </c>
      <c r="J172" s="395">
        <f t="shared" si="62"/>
        <v>0</v>
      </c>
      <c r="K172" s="395">
        <f t="shared" si="62"/>
        <v>0</v>
      </c>
      <c r="L172" s="395">
        <f t="shared" si="62"/>
        <v>0</v>
      </c>
      <c r="M172" s="395">
        <f t="shared" si="62"/>
        <v>0</v>
      </c>
      <c r="N172" s="33">
        <f>+'BUDGET SUMMARY'!F34</f>
        <v>0</v>
      </c>
      <c r="O172" s="594">
        <f>+N172+N170</f>
        <v>0</v>
      </c>
    </row>
    <row r="173" spans="1:15" ht="17.100000000000001" customHeight="1" thickBot="1" x14ac:dyDescent="0.25">
      <c r="B173" s="416"/>
      <c r="C173" s="416"/>
      <c r="D173" s="416"/>
      <c r="E173" s="416"/>
      <c r="F173" s="416"/>
      <c r="G173" s="416"/>
      <c r="H173" s="416"/>
      <c r="I173" s="416"/>
      <c r="J173" s="416"/>
      <c r="K173" s="416"/>
      <c r="L173" s="416"/>
      <c r="M173" s="394"/>
    </row>
    <row r="174" spans="1:15" ht="27" customHeight="1" thickBot="1" x14ac:dyDescent="0.3">
      <c r="A174" s="34" t="s">
        <v>92</v>
      </c>
      <c r="B174" s="395"/>
      <c r="C174" s="395"/>
      <c r="D174" s="395"/>
      <c r="E174" s="395"/>
      <c r="F174" s="395"/>
      <c r="G174" s="395"/>
      <c r="H174" s="395"/>
      <c r="I174" s="395"/>
      <c r="J174" s="395"/>
      <c r="K174" s="395"/>
      <c r="L174" s="395"/>
      <c r="M174" s="397">
        <f>('BUDGET SUMMARY'!R44+'BUDGET SUMMARY'!R45)*-1</f>
        <v>0</v>
      </c>
      <c r="N174" s="33">
        <f>(+'BUDGET SUMMARY'!R44+'BUDGET SUMMARY'!R45)*-1</f>
        <v>0</v>
      </c>
    </row>
    <row r="175" spans="1:15" ht="17.100000000000001" customHeight="1" thickBot="1" x14ac:dyDescent="0.25">
      <c r="B175" s="416"/>
      <c r="C175" s="416"/>
      <c r="D175" s="416"/>
      <c r="E175" s="416"/>
      <c r="F175" s="416"/>
      <c r="G175" s="416"/>
      <c r="H175" s="416"/>
      <c r="I175" s="416"/>
      <c r="J175" s="416"/>
      <c r="K175" s="416"/>
      <c r="L175" s="416"/>
      <c r="M175" s="394"/>
    </row>
    <row r="176" spans="1:15" ht="22.5" customHeight="1" thickBot="1" x14ac:dyDescent="0.3">
      <c r="A176" s="34" t="s">
        <v>77</v>
      </c>
      <c r="B176" s="395"/>
      <c r="C176" s="395"/>
      <c r="D176" s="395"/>
      <c r="E176" s="395"/>
      <c r="F176" s="395"/>
      <c r="G176" s="395"/>
      <c r="H176" s="395"/>
      <c r="I176" s="395"/>
      <c r="J176" s="395"/>
      <c r="K176" s="395"/>
      <c r="L176" s="395"/>
      <c r="M176" s="397">
        <f>+M170+M172+M174</f>
        <v>0</v>
      </c>
      <c r="N176" s="33">
        <f>+N170+N172+N174</f>
        <v>0</v>
      </c>
    </row>
    <row r="177" spans="2:14" x14ac:dyDescent="0.2">
      <c r="B177" s="416"/>
      <c r="C177" s="416"/>
      <c r="D177" s="416"/>
      <c r="E177" s="416"/>
      <c r="F177" s="416"/>
      <c r="G177" s="416"/>
      <c r="H177" s="416"/>
      <c r="I177" s="416"/>
      <c r="J177" s="416"/>
      <c r="K177" s="416"/>
      <c r="L177" s="416"/>
      <c r="M177" s="416"/>
    </row>
    <row r="178" spans="2:14" x14ac:dyDescent="0.2">
      <c r="B178" s="416"/>
      <c r="C178" s="416"/>
      <c r="D178" s="416"/>
      <c r="E178" s="416"/>
      <c r="F178" s="416"/>
      <c r="G178" s="416"/>
      <c r="H178" s="416"/>
      <c r="I178" s="416"/>
      <c r="J178" s="416"/>
      <c r="K178" s="416"/>
      <c r="L178" s="416"/>
      <c r="M178" s="416"/>
      <c r="N178" s="577">
        <f>+N176-M176</f>
        <v>0</v>
      </c>
    </row>
    <row r="179" spans="2:14" x14ac:dyDescent="0.2">
      <c r="B179" s="416"/>
      <c r="C179" s="416"/>
      <c r="D179" s="416"/>
      <c r="E179" s="416"/>
      <c r="F179" s="416"/>
      <c r="G179" s="416"/>
      <c r="H179" s="416"/>
      <c r="I179" s="416"/>
      <c r="J179" s="416"/>
      <c r="K179" s="416"/>
      <c r="L179" s="416"/>
      <c r="M179" s="416"/>
    </row>
    <row r="180" spans="2:14" x14ac:dyDescent="0.2">
      <c r="B180" s="416"/>
      <c r="C180" s="416"/>
      <c r="D180" s="416"/>
      <c r="E180" s="416"/>
      <c r="F180" s="416"/>
      <c r="G180" s="416"/>
      <c r="H180" s="416"/>
      <c r="I180" s="416"/>
      <c r="J180" s="416"/>
      <c r="K180" s="416"/>
      <c r="L180" s="416"/>
      <c r="M180" s="416"/>
    </row>
    <row r="181" spans="2:14" x14ac:dyDescent="0.2">
      <c r="B181" s="416"/>
      <c r="C181" s="416"/>
      <c r="D181" s="416"/>
      <c r="E181" s="416"/>
      <c r="F181" s="416"/>
      <c r="G181" s="416"/>
      <c r="H181" s="416"/>
      <c r="I181" s="416"/>
      <c r="J181" s="416"/>
      <c r="K181" s="416"/>
      <c r="L181" s="416"/>
      <c r="M181" s="416"/>
    </row>
    <row r="182" spans="2:14" x14ac:dyDescent="0.2">
      <c r="B182" s="416"/>
      <c r="C182" s="416"/>
      <c r="D182" s="416"/>
      <c r="E182" s="416"/>
      <c r="F182" s="416"/>
      <c r="G182" s="416"/>
      <c r="H182" s="416"/>
      <c r="I182" s="416"/>
      <c r="J182" s="416"/>
      <c r="K182" s="416"/>
      <c r="L182" s="416"/>
      <c r="M182" s="416"/>
    </row>
    <row r="183" spans="2:14" x14ac:dyDescent="0.2">
      <c r="B183" s="416"/>
      <c r="C183" s="416"/>
      <c r="D183" s="416"/>
      <c r="E183" s="416"/>
      <c r="F183" s="416"/>
      <c r="G183" s="416"/>
      <c r="H183" s="416"/>
      <c r="I183" s="416"/>
      <c r="J183" s="416"/>
      <c r="K183" s="416"/>
      <c r="L183" s="416"/>
      <c r="M183" s="416"/>
    </row>
    <row r="184" spans="2:14" x14ac:dyDescent="0.2">
      <c r="B184" s="416"/>
      <c r="C184" s="416"/>
      <c r="D184" s="416"/>
      <c r="E184" s="416"/>
      <c r="F184" s="416"/>
      <c r="G184" s="416"/>
      <c r="H184" s="416"/>
      <c r="I184" s="416"/>
      <c r="J184" s="416"/>
      <c r="K184" s="416"/>
      <c r="L184" s="416"/>
      <c r="M184" s="416"/>
    </row>
  </sheetData>
  <protectedRanges>
    <protectedRange sqref="B53:M53 B10:M10 B18:M18 B23:M23 B33:M33 B38:M38 B48:M48 B102:M102 B97:M97 B68:M68 B63:M63 B117:M117 B112:M112 B132:M132 B127:M127 B162:M162 B157:M157 B147:M147 B142:M142 B83:M83 B78:M78" name="Range1"/>
  </protectedRanges>
  <mergeCells count="23">
    <mergeCell ref="A93:N93"/>
    <mergeCell ref="A94:N94"/>
    <mergeCell ref="A4:N4"/>
    <mergeCell ref="A6:N6"/>
    <mergeCell ref="A45:N45"/>
    <mergeCell ref="A14:N14"/>
    <mergeCell ref="A29:N29"/>
    <mergeCell ref="A44:N44"/>
    <mergeCell ref="A30:N30"/>
    <mergeCell ref="A15:N15"/>
    <mergeCell ref="A7:N7"/>
    <mergeCell ref="A59:N59"/>
    <mergeCell ref="A60:N60"/>
    <mergeCell ref="A74:N74"/>
    <mergeCell ref="A75:N75"/>
    <mergeCell ref="A123:N123"/>
    <mergeCell ref="A124:N124"/>
    <mergeCell ref="A153:N153"/>
    <mergeCell ref="A154:N154"/>
    <mergeCell ref="A108:N108"/>
    <mergeCell ref="A109:N109"/>
    <mergeCell ref="A138:N138"/>
    <mergeCell ref="A139:N139"/>
  </mergeCells>
  <phoneticPr fontId="0" type="noConversion"/>
  <pageMargins left="0" right="0" top="0.5" bottom="0" header="0.3" footer="0.3"/>
  <pageSetup scale="61"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6"/>
  <sheetViews>
    <sheetView zoomScaleNormal="100" workbookViewId="0"/>
  </sheetViews>
  <sheetFormatPr defaultRowHeight="12.75" x14ac:dyDescent="0.2"/>
  <cols>
    <col min="2" max="2" width="8.28515625" customWidth="1"/>
    <col min="3" max="3" width="21.7109375" customWidth="1"/>
    <col min="4" max="4" width="10.7109375" customWidth="1"/>
    <col min="5" max="5" width="9.5703125" customWidth="1"/>
    <col min="6" max="6" width="9.28515625" customWidth="1"/>
    <col min="7" max="7" width="9.140625" customWidth="1"/>
    <col min="8" max="8" width="10.85546875" customWidth="1"/>
    <col min="9" max="9" width="10.85546875" style="498" customWidth="1"/>
    <col min="10" max="10" width="10.5703125" customWidth="1"/>
    <col min="11" max="11" width="12.5703125" style="498" customWidth="1"/>
    <col min="12" max="12" width="10.5703125" customWidth="1"/>
    <col min="13" max="13" width="10" customWidth="1"/>
    <col min="14" max="14" width="8.85546875" style="498" customWidth="1"/>
    <col min="15" max="15" width="7.85546875" style="498" customWidth="1"/>
    <col min="16" max="16" width="10" customWidth="1"/>
    <col min="17" max="17" width="7.85546875" customWidth="1"/>
    <col min="18" max="18" width="10.140625" customWidth="1"/>
  </cols>
  <sheetData>
    <row r="1" spans="1:20" x14ac:dyDescent="0.2">
      <c r="A1" s="1" t="str">
        <f>+'BUDGET SUMMARY'!A1</f>
        <v xml:space="preserve">Agency Name:  </v>
      </c>
      <c r="R1" s="105">
        <f ca="1">TODAY()</f>
        <v>43483</v>
      </c>
    </row>
    <row r="2" spans="1:20" x14ac:dyDescent="0.2">
      <c r="A2" s="1" t="str">
        <f>+'BUDGET SUMMARY'!A1:A2</f>
        <v>Funding Source:   WIOA Youth In School</v>
      </c>
    </row>
    <row r="3" spans="1:20" x14ac:dyDescent="0.2">
      <c r="A3" s="1" t="str">
        <f>+'BUDGET SUMMARY'!A3</f>
        <v>Funding Source:  WIOA Youth Out of School</v>
      </c>
    </row>
    <row r="4" spans="1:20" x14ac:dyDescent="0.2">
      <c r="A4" s="1" t="str">
        <f>+'BUDGET SUMMARY'!A4</f>
        <v>Funding Source:  JAG IN SCHOOL</v>
      </c>
    </row>
    <row r="5" spans="1:20" x14ac:dyDescent="0.2">
      <c r="A5" s="1" t="str">
        <f>+'BUDGET SUMMARY'!A5</f>
        <v>Funding Source: JAG OUT OF SCHOOL</v>
      </c>
    </row>
    <row r="6" spans="1:20" s="498" customFormat="1" x14ac:dyDescent="0.2">
      <c r="A6" s="390" t="str">
        <f>+'BUDGET SUMMARY'!A6</f>
        <v>Funding Source: KINEXUS In School</v>
      </c>
    </row>
    <row r="7" spans="1:20" s="498" customFormat="1" x14ac:dyDescent="0.2">
      <c r="A7" s="390" t="str">
        <f>+'BUDGET SUMMARY'!A7</f>
        <v>Funding Source: KINEXUS Out of School</v>
      </c>
    </row>
    <row r="8" spans="1:20" s="498" customFormat="1" x14ac:dyDescent="0.2">
      <c r="A8" s="390" t="str">
        <f>+'BUDGET SUMMARY'!A8</f>
        <v>Funding Source:  HI - C YOUTH</v>
      </c>
    </row>
    <row r="9" spans="1:20" s="498" customFormat="1" x14ac:dyDescent="0.2">
      <c r="A9" s="390" t="str">
        <f>+'BUDGET SUMMARY'!A9</f>
        <v>Funding Source: FY19 Foster Care</v>
      </c>
    </row>
    <row r="10" spans="1:20" s="498" customFormat="1" x14ac:dyDescent="0.2">
      <c r="A10" s="390" t="str">
        <f>+'BUDGET SUMMARY'!A10</f>
        <v>Funding Source:  FY18 Foster Care</v>
      </c>
    </row>
    <row r="11" spans="1:20" s="498" customFormat="1" x14ac:dyDescent="0.2">
      <c r="A11" s="390" t="str">
        <f>+'BUDGET SUMMARY'!A11</f>
        <v>Funding Source: JMG In School</v>
      </c>
    </row>
    <row r="12" spans="1:20" s="498" customFormat="1" x14ac:dyDescent="0.2">
      <c r="A12" s="134" t="str">
        <f>+'BUDGET '!$A$12</f>
        <v>Funding Source:  JMG OUT OF SCHOOL</v>
      </c>
    </row>
    <row r="13" spans="1:20" x14ac:dyDescent="0.2">
      <c r="A13" s="1" t="str">
        <f>+'BUDGET SUMMARY'!A13</f>
        <v xml:space="preserve">Contract #: </v>
      </c>
    </row>
    <row r="14" spans="1:20" x14ac:dyDescent="0.2">
      <c r="A14" s="1" t="str">
        <f>+'BUDGET SUMMARY'!A14</f>
        <v xml:space="preserve">Addendum #:   </v>
      </c>
    </row>
    <row r="15" spans="1:20" ht="15.75" customHeight="1" x14ac:dyDescent="0.2">
      <c r="A15" s="814" t="s">
        <v>63</v>
      </c>
      <c r="B15" s="814"/>
      <c r="C15" s="814"/>
      <c r="D15" s="814"/>
      <c r="E15" s="814"/>
      <c r="F15" s="814"/>
      <c r="G15" s="814"/>
      <c r="H15" s="814"/>
      <c r="I15" s="814"/>
      <c r="J15" s="814"/>
      <c r="K15" s="814"/>
      <c r="L15" s="814"/>
      <c r="M15" s="814"/>
      <c r="N15" s="814"/>
      <c r="O15" s="814"/>
      <c r="P15" s="814"/>
      <c r="Q15" s="814"/>
      <c r="R15" s="814"/>
      <c r="S15" s="814"/>
      <c r="T15" s="814"/>
    </row>
    <row r="16" spans="1:20" ht="12.75" customHeight="1" x14ac:dyDescent="0.2">
      <c r="A16" s="814"/>
      <c r="B16" s="814"/>
      <c r="C16" s="814"/>
      <c r="D16" s="814"/>
      <c r="E16" s="814"/>
      <c r="F16" s="814"/>
      <c r="G16" s="814"/>
      <c r="H16" s="814"/>
      <c r="I16" s="814"/>
      <c r="J16" s="814"/>
      <c r="K16" s="814"/>
      <c r="L16" s="814"/>
      <c r="M16" s="814"/>
      <c r="N16" s="814"/>
      <c r="O16" s="814"/>
      <c r="P16" s="814"/>
      <c r="Q16" s="814"/>
      <c r="R16" s="814"/>
      <c r="S16" s="814"/>
      <c r="T16" s="814"/>
    </row>
    <row r="18" spans="1:21" ht="15.75" customHeight="1" x14ac:dyDescent="0.2">
      <c r="A18" s="835" t="s">
        <v>104</v>
      </c>
      <c r="B18" s="836"/>
      <c r="C18" s="837"/>
      <c r="D18" s="847" t="s">
        <v>105</v>
      </c>
      <c r="E18" s="830" t="s">
        <v>252</v>
      </c>
      <c r="F18" s="847" t="s">
        <v>253</v>
      </c>
      <c r="G18" s="849" t="s">
        <v>254</v>
      </c>
      <c r="H18" s="850"/>
      <c r="I18" s="849" t="s">
        <v>256</v>
      </c>
      <c r="J18" s="850"/>
      <c r="K18" s="847" t="s">
        <v>267</v>
      </c>
      <c r="L18" s="830" t="s">
        <v>275</v>
      </c>
      <c r="M18" s="830" t="s">
        <v>281</v>
      </c>
      <c r="N18" s="830" t="s">
        <v>282</v>
      </c>
      <c r="O18" s="830" t="s">
        <v>106</v>
      </c>
      <c r="P18" s="830" t="s">
        <v>255</v>
      </c>
      <c r="Q18" s="830" t="s">
        <v>107</v>
      </c>
      <c r="R18" s="830" t="s">
        <v>230</v>
      </c>
      <c r="S18" s="851" t="s">
        <v>98</v>
      </c>
      <c r="T18" s="853" t="s">
        <v>239</v>
      </c>
    </row>
    <row r="19" spans="1:21" ht="46.5" customHeight="1" x14ac:dyDescent="0.2">
      <c r="A19" s="838"/>
      <c r="B19" s="839"/>
      <c r="C19" s="840"/>
      <c r="D19" s="848"/>
      <c r="E19" s="831"/>
      <c r="F19" s="848"/>
      <c r="G19" s="220" t="s">
        <v>61</v>
      </c>
      <c r="H19" s="220" t="s">
        <v>62</v>
      </c>
      <c r="I19" s="220" t="s">
        <v>61</v>
      </c>
      <c r="J19" s="220" t="s">
        <v>62</v>
      </c>
      <c r="K19" s="848"/>
      <c r="L19" s="831"/>
      <c r="M19" s="831"/>
      <c r="N19" s="831"/>
      <c r="O19" s="831"/>
      <c r="P19" s="831"/>
      <c r="Q19" s="831"/>
      <c r="R19" s="831"/>
      <c r="S19" s="852"/>
      <c r="T19" s="854"/>
    </row>
    <row r="20" spans="1:21" ht="39" customHeight="1" x14ac:dyDescent="0.2">
      <c r="A20" s="844" t="s">
        <v>192</v>
      </c>
      <c r="B20" s="845"/>
      <c r="C20" s="845"/>
      <c r="D20" s="845"/>
      <c r="E20" s="846"/>
      <c r="F20" s="737"/>
      <c r="G20" s="737"/>
      <c r="H20" s="737"/>
      <c r="I20" s="737"/>
      <c r="J20" s="737"/>
      <c r="K20" s="737"/>
      <c r="L20" s="218"/>
      <c r="M20" s="218"/>
      <c r="N20" s="689"/>
      <c r="O20" s="689"/>
      <c r="P20" s="218"/>
      <c r="Q20" s="218"/>
      <c r="R20" s="218"/>
      <c r="S20" s="218"/>
      <c r="T20" s="218"/>
    </row>
    <row r="21" spans="1:21" ht="12.75" customHeight="1" x14ac:dyDescent="0.2">
      <c r="A21" s="150">
        <f>+'BUDGET '!B68</f>
        <v>0</v>
      </c>
      <c r="B21" s="151"/>
      <c r="C21" s="152"/>
      <c r="D21" s="153"/>
      <c r="E21" s="154"/>
      <c r="F21" s="154"/>
      <c r="G21" s="154"/>
      <c r="H21" s="154"/>
      <c r="I21" s="411"/>
      <c r="J21" s="154"/>
      <c r="K21" s="411"/>
      <c r="L21" s="154"/>
      <c r="M21" s="154"/>
      <c r="N21" s="411"/>
      <c r="O21" s="411"/>
      <c r="P21" s="154"/>
      <c r="Q21" s="154"/>
      <c r="R21" s="154"/>
      <c r="S21" s="154"/>
      <c r="T21" s="5">
        <f t="shared" ref="T21:T47" si="0">SUM(D21:S21)</f>
        <v>0</v>
      </c>
      <c r="U21" s="230" t="s">
        <v>240</v>
      </c>
    </row>
    <row r="22" spans="1:21" ht="12.75" customHeight="1" x14ac:dyDescent="0.2">
      <c r="A22" s="410">
        <f>+'BUDGET '!B69</f>
        <v>0</v>
      </c>
      <c r="B22" s="151"/>
      <c r="C22" s="152"/>
      <c r="D22" s="153"/>
      <c r="E22" s="154"/>
      <c r="F22" s="158"/>
      <c r="G22" s="154"/>
      <c r="H22" s="154"/>
      <c r="I22" s="411"/>
      <c r="J22" s="154"/>
      <c r="K22" s="411"/>
      <c r="L22" s="154"/>
      <c r="M22" s="154"/>
      <c r="N22" s="411"/>
      <c r="O22" s="411"/>
      <c r="P22" s="154"/>
      <c r="Q22" s="154"/>
      <c r="R22" s="154"/>
      <c r="S22" s="154"/>
      <c r="T22" s="5">
        <f t="shared" si="0"/>
        <v>0</v>
      </c>
    </row>
    <row r="23" spans="1:21" ht="12.75" customHeight="1" x14ac:dyDescent="0.2">
      <c r="A23" s="410">
        <f>+'BUDGET '!B70</f>
        <v>0</v>
      </c>
      <c r="B23" s="151"/>
      <c r="C23" s="152"/>
      <c r="D23" s="153"/>
      <c r="E23" s="154"/>
      <c r="F23" s="158"/>
      <c r="G23" s="154"/>
      <c r="H23" s="154"/>
      <c r="I23" s="411"/>
      <c r="J23" s="154"/>
      <c r="K23" s="411"/>
      <c r="L23" s="154"/>
      <c r="M23" s="154"/>
      <c r="N23" s="411"/>
      <c r="O23" s="411"/>
      <c r="P23" s="154"/>
      <c r="Q23" s="154"/>
      <c r="R23" s="154"/>
      <c r="S23" s="154"/>
      <c r="T23" s="5">
        <f t="shared" si="0"/>
        <v>0</v>
      </c>
    </row>
    <row r="24" spans="1:21" ht="12.75" customHeight="1" x14ac:dyDescent="0.2">
      <c r="A24" s="410">
        <f>+'BUDGET '!B71</f>
        <v>0</v>
      </c>
      <c r="B24" s="151"/>
      <c r="C24" s="152"/>
      <c r="D24" s="153"/>
      <c r="E24" s="154"/>
      <c r="F24" s="158"/>
      <c r="G24" s="154"/>
      <c r="H24" s="154"/>
      <c r="I24" s="411"/>
      <c r="J24" s="154"/>
      <c r="K24" s="411"/>
      <c r="L24" s="154"/>
      <c r="M24" s="154"/>
      <c r="N24" s="411"/>
      <c r="O24" s="411"/>
      <c r="P24" s="154"/>
      <c r="Q24" s="154"/>
      <c r="R24" s="154"/>
      <c r="S24" s="154"/>
      <c r="T24" s="5">
        <f t="shared" si="0"/>
        <v>0</v>
      </c>
    </row>
    <row r="25" spans="1:21" ht="12.75" customHeight="1" x14ac:dyDescent="0.2">
      <c r="A25" s="410">
        <f>+'BUDGET '!B72</f>
        <v>0</v>
      </c>
      <c r="B25" s="151"/>
      <c r="C25" s="152"/>
      <c r="D25" s="153"/>
      <c r="E25" s="154"/>
      <c r="F25" s="158"/>
      <c r="G25" s="154"/>
      <c r="H25" s="154"/>
      <c r="I25" s="411"/>
      <c r="J25" s="154"/>
      <c r="K25" s="411"/>
      <c r="L25" s="154"/>
      <c r="M25" s="154"/>
      <c r="N25" s="411"/>
      <c r="O25" s="411"/>
      <c r="P25" s="154"/>
      <c r="Q25" s="154"/>
      <c r="R25" s="154"/>
      <c r="S25" s="154"/>
      <c r="T25" s="5">
        <f t="shared" si="0"/>
        <v>0</v>
      </c>
    </row>
    <row r="26" spans="1:21" ht="12.75" customHeight="1" x14ac:dyDescent="0.2">
      <c r="A26" s="410">
        <f>+'BUDGET '!B73</f>
        <v>0</v>
      </c>
      <c r="B26" s="151"/>
      <c r="C26" s="152"/>
      <c r="D26" s="153"/>
      <c r="E26" s="154"/>
      <c r="F26" s="158"/>
      <c r="G26" s="154"/>
      <c r="H26" s="154"/>
      <c r="I26" s="411"/>
      <c r="J26" s="154"/>
      <c r="K26" s="411"/>
      <c r="L26" s="154"/>
      <c r="M26" s="154"/>
      <c r="N26" s="411"/>
      <c r="O26" s="411"/>
      <c r="P26" s="154"/>
      <c r="Q26" s="154"/>
      <c r="R26" s="154"/>
      <c r="S26" s="154"/>
      <c r="T26" s="5">
        <f t="shared" si="0"/>
        <v>0</v>
      </c>
    </row>
    <row r="27" spans="1:21" ht="12.75" customHeight="1" x14ac:dyDescent="0.2">
      <c r="A27" s="410">
        <f>+'BUDGET '!B74</f>
        <v>0</v>
      </c>
      <c r="B27" s="151"/>
      <c r="C27" s="152"/>
      <c r="D27" s="153"/>
      <c r="E27" s="154"/>
      <c r="F27" s="158"/>
      <c r="G27" s="578"/>
      <c r="H27" s="578"/>
      <c r="I27" s="578"/>
      <c r="J27" s="154"/>
      <c r="K27" s="411"/>
      <c r="L27" s="154"/>
      <c r="M27" s="154"/>
      <c r="N27" s="411"/>
      <c r="O27" s="411"/>
      <c r="P27" s="154"/>
      <c r="Q27" s="154"/>
      <c r="R27" s="154"/>
      <c r="S27" s="154"/>
      <c r="T27" s="5">
        <f t="shared" si="0"/>
        <v>0</v>
      </c>
    </row>
    <row r="28" spans="1:21" ht="12.75" customHeight="1" x14ac:dyDescent="0.2">
      <c r="A28" s="410">
        <f>+'BUDGET '!B75</f>
        <v>0</v>
      </c>
      <c r="B28" s="151"/>
      <c r="C28" s="152"/>
      <c r="D28" s="153"/>
      <c r="E28" s="154"/>
      <c r="F28" s="158"/>
      <c r="G28" s="578"/>
      <c r="H28" s="578"/>
      <c r="I28" s="578"/>
      <c r="J28" s="154"/>
      <c r="K28" s="411"/>
      <c r="L28" s="154"/>
      <c r="M28" s="154"/>
      <c r="N28" s="411"/>
      <c r="O28" s="411"/>
      <c r="P28" s="154"/>
      <c r="Q28" s="154"/>
      <c r="R28" s="154"/>
      <c r="S28" s="154"/>
      <c r="T28" s="5">
        <f t="shared" si="0"/>
        <v>0</v>
      </c>
    </row>
    <row r="29" spans="1:21" ht="12.75" customHeight="1" x14ac:dyDescent="0.2">
      <c r="A29" s="410">
        <f>+'BUDGET '!B76</f>
        <v>0</v>
      </c>
      <c r="B29" s="151"/>
      <c r="C29" s="152"/>
      <c r="D29" s="153"/>
      <c r="E29" s="154"/>
      <c r="F29" s="158"/>
      <c r="G29" s="154"/>
      <c r="H29" s="154"/>
      <c r="I29" s="411"/>
      <c r="J29" s="154"/>
      <c r="K29" s="411"/>
      <c r="L29" s="154"/>
      <c r="M29" s="154"/>
      <c r="N29" s="411"/>
      <c r="O29" s="411"/>
      <c r="P29" s="154"/>
      <c r="Q29" s="154"/>
      <c r="R29" s="154"/>
      <c r="S29" s="154"/>
      <c r="T29" s="5">
        <f t="shared" si="0"/>
        <v>0</v>
      </c>
    </row>
    <row r="30" spans="1:21" ht="12.75" customHeight="1" x14ac:dyDescent="0.2">
      <c r="A30" s="410">
        <f>+'BUDGET '!B77</f>
        <v>0</v>
      </c>
      <c r="B30" s="151"/>
      <c r="C30" s="152"/>
      <c r="D30" s="153"/>
      <c r="E30" s="154"/>
      <c r="F30" s="158"/>
      <c r="G30" s="154"/>
      <c r="H30" s="154"/>
      <c r="I30" s="411"/>
      <c r="J30" s="154"/>
      <c r="K30" s="411"/>
      <c r="L30" s="154"/>
      <c r="M30" s="154"/>
      <c r="N30" s="411"/>
      <c r="O30" s="411"/>
      <c r="P30" s="154"/>
      <c r="Q30" s="154"/>
      <c r="R30" s="154"/>
      <c r="S30" s="154"/>
      <c r="T30" s="5">
        <f t="shared" si="0"/>
        <v>0</v>
      </c>
    </row>
    <row r="31" spans="1:21" ht="12.75" customHeight="1" x14ac:dyDescent="0.2">
      <c r="A31" s="410">
        <f>+'BUDGET '!B78</f>
        <v>0</v>
      </c>
      <c r="B31" s="151"/>
      <c r="C31" s="152"/>
      <c r="D31" s="153"/>
      <c r="E31" s="154"/>
      <c r="F31" s="158"/>
      <c r="G31" s="154"/>
      <c r="H31" s="154"/>
      <c r="I31" s="411"/>
      <c r="J31" s="154"/>
      <c r="K31" s="411"/>
      <c r="L31" s="154"/>
      <c r="M31" s="154"/>
      <c r="N31" s="411"/>
      <c r="O31" s="411"/>
      <c r="P31" s="154"/>
      <c r="Q31" s="154"/>
      <c r="R31" s="154"/>
      <c r="S31" s="154"/>
      <c r="T31" s="5">
        <f t="shared" si="0"/>
        <v>0</v>
      </c>
    </row>
    <row r="32" spans="1:21" x14ac:dyDescent="0.2">
      <c r="A32" s="410">
        <f>+'BUDGET '!B79</f>
        <v>0</v>
      </c>
      <c r="B32" s="156"/>
      <c r="C32" s="157"/>
      <c r="D32" s="154"/>
      <c r="E32" s="154"/>
      <c r="F32" s="158"/>
      <c r="G32" s="154"/>
      <c r="H32" s="154"/>
      <c r="I32" s="411"/>
      <c r="J32" s="154"/>
      <c r="K32" s="411"/>
      <c r="L32" s="154"/>
      <c r="M32" s="154"/>
      <c r="N32" s="411"/>
      <c r="O32" s="411"/>
      <c r="P32" s="154"/>
      <c r="Q32" s="154"/>
      <c r="R32" s="154"/>
      <c r="S32" s="154"/>
      <c r="T32" s="5">
        <f t="shared" si="0"/>
        <v>0</v>
      </c>
    </row>
    <row r="33" spans="1:20" x14ac:dyDescent="0.2">
      <c r="A33" s="410">
        <f>+'BUDGET '!B80</f>
        <v>0</v>
      </c>
      <c r="B33" s="156"/>
      <c r="C33" s="157"/>
      <c r="D33" s="154"/>
      <c r="E33" s="154"/>
      <c r="F33" s="158"/>
      <c r="G33" s="154"/>
      <c r="H33" s="154"/>
      <c r="I33" s="411"/>
      <c r="J33" s="154"/>
      <c r="K33" s="411"/>
      <c r="L33" s="154"/>
      <c r="M33" s="154"/>
      <c r="N33" s="411"/>
      <c r="O33" s="411"/>
      <c r="P33" s="154"/>
      <c r="Q33" s="154"/>
      <c r="R33" s="154"/>
      <c r="S33" s="154"/>
      <c r="T33" s="5">
        <f t="shared" si="0"/>
        <v>0</v>
      </c>
    </row>
    <row r="34" spans="1:20" x14ac:dyDescent="0.2">
      <c r="A34" s="410">
        <f>+'BUDGET '!B81</f>
        <v>0</v>
      </c>
      <c r="B34" s="156"/>
      <c r="C34" s="157"/>
      <c r="D34" s="154"/>
      <c r="E34" s="154"/>
      <c r="F34" s="158"/>
      <c r="G34" s="154"/>
      <c r="H34" s="154"/>
      <c r="I34" s="411"/>
      <c r="J34" s="154"/>
      <c r="K34" s="411"/>
      <c r="L34" s="154"/>
      <c r="M34" s="154"/>
      <c r="N34" s="411"/>
      <c r="O34" s="411"/>
      <c r="P34" s="154"/>
      <c r="Q34" s="154"/>
      <c r="R34" s="154"/>
      <c r="S34" s="154"/>
      <c r="T34" s="5">
        <f t="shared" si="0"/>
        <v>0</v>
      </c>
    </row>
    <row r="35" spans="1:20" x14ac:dyDescent="0.2">
      <c r="A35" s="410">
        <f>+'BUDGET '!B82</f>
        <v>0</v>
      </c>
      <c r="B35" s="156"/>
      <c r="C35" s="157"/>
      <c r="D35" s="154"/>
      <c r="E35" s="154"/>
      <c r="F35" s="158"/>
      <c r="G35" s="154"/>
      <c r="H35" s="154"/>
      <c r="I35" s="411"/>
      <c r="J35" s="154"/>
      <c r="K35" s="411"/>
      <c r="L35" s="154"/>
      <c r="M35" s="154"/>
      <c r="N35" s="411"/>
      <c r="O35" s="411"/>
      <c r="P35" s="154"/>
      <c r="Q35" s="154"/>
      <c r="R35" s="154"/>
      <c r="S35" s="154"/>
      <c r="T35" s="5">
        <f t="shared" si="0"/>
        <v>0</v>
      </c>
    </row>
    <row r="36" spans="1:20" x14ac:dyDescent="0.2">
      <c r="A36" s="410">
        <f>+'BUDGET '!B83</f>
        <v>0</v>
      </c>
      <c r="B36" s="156"/>
      <c r="C36" s="157"/>
      <c r="D36" s="154"/>
      <c r="E36" s="154"/>
      <c r="F36" s="158"/>
      <c r="G36" s="154"/>
      <c r="H36" s="154"/>
      <c r="I36" s="411"/>
      <c r="J36" s="154"/>
      <c r="K36" s="411"/>
      <c r="L36" s="154"/>
      <c r="M36" s="154"/>
      <c r="N36" s="411"/>
      <c r="O36" s="411"/>
      <c r="P36" s="154"/>
      <c r="Q36" s="154"/>
      <c r="R36" s="154"/>
      <c r="S36" s="154"/>
      <c r="T36" s="5">
        <f t="shared" si="0"/>
        <v>0</v>
      </c>
    </row>
    <row r="37" spans="1:20" x14ac:dyDescent="0.2">
      <c r="A37" s="410">
        <f>+'BUDGET '!B84</f>
        <v>0</v>
      </c>
      <c r="B37" s="156"/>
      <c r="C37" s="157"/>
      <c r="D37" s="154"/>
      <c r="E37" s="154"/>
      <c r="F37" s="158"/>
      <c r="G37" s="154"/>
      <c r="H37" s="154"/>
      <c r="I37" s="411"/>
      <c r="J37" s="154"/>
      <c r="K37" s="411"/>
      <c r="L37" s="154"/>
      <c r="M37" s="154"/>
      <c r="N37" s="411"/>
      <c r="O37" s="411"/>
      <c r="P37" s="154"/>
      <c r="Q37" s="154"/>
      <c r="R37" s="154"/>
      <c r="S37" s="154"/>
      <c r="T37" s="5">
        <f t="shared" si="0"/>
        <v>0</v>
      </c>
    </row>
    <row r="38" spans="1:20" s="405" customFormat="1" x14ac:dyDescent="0.2">
      <c r="A38" s="410">
        <f>+'BUDGET '!B85</f>
        <v>0</v>
      </c>
      <c r="B38" s="412"/>
      <c r="C38" s="413"/>
      <c r="D38" s="411"/>
      <c r="E38" s="411"/>
      <c r="F38" s="414"/>
      <c r="G38" s="411"/>
      <c r="H38" s="411"/>
      <c r="I38" s="411"/>
      <c r="J38" s="411"/>
      <c r="K38" s="411"/>
      <c r="L38" s="411"/>
      <c r="M38" s="411"/>
      <c r="N38" s="411"/>
      <c r="O38" s="411"/>
      <c r="P38" s="411"/>
      <c r="Q38" s="411"/>
      <c r="R38" s="411"/>
      <c r="S38" s="411"/>
      <c r="T38" s="406">
        <f t="shared" si="0"/>
        <v>0</v>
      </c>
    </row>
    <row r="39" spans="1:20" s="405" customFormat="1" x14ac:dyDescent="0.2">
      <c r="A39" s="410">
        <f>+'BUDGET '!B86</f>
        <v>0</v>
      </c>
      <c r="B39" s="412"/>
      <c r="C39" s="413"/>
      <c r="D39" s="411"/>
      <c r="E39" s="411"/>
      <c r="F39" s="414"/>
      <c r="G39" s="411"/>
      <c r="H39" s="411"/>
      <c r="I39" s="411"/>
      <c r="J39" s="411"/>
      <c r="K39" s="411"/>
      <c r="L39" s="411"/>
      <c r="M39" s="411"/>
      <c r="N39" s="411"/>
      <c r="O39" s="411"/>
      <c r="P39" s="411"/>
      <c r="Q39" s="411"/>
      <c r="R39" s="411"/>
      <c r="S39" s="411"/>
      <c r="T39" s="406">
        <f t="shared" si="0"/>
        <v>0</v>
      </c>
    </row>
    <row r="40" spans="1:20" s="405" customFormat="1" x14ac:dyDescent="0.2">
      <c r="A40" s="410">
        <f>+'BUDGET '!B87</f>
        <v>0</v>
      </c>
      <c r="B40" s="412"/>
      <c r="C40" s="413"/>
      <c r="D40" s="411"/>
      <c r="E40" s="411"/>
      <c r="F40" s="414"/>
      <c r="G40" s="411"/>
      <c r="H40" s="411"/>
      <c r="I40" s="411"/>
      <c r="J40" s="411"/>
      <c r="K40" s="411"/>
      <c r="L40" s="411"/>
      <c r="M40" s="411"/>
      <c r="N40" s="411"/>
      <c r="O40" s="411"/>
      <c r="P40" s="411"/>
      <c r="Q40" s="411"/>
      <c r="R40" s="411"/>
      <c r="S40" s="411"/>
      <c r="T40" s="406">
        <f t="shared" si="0"/>
        <v>0</v>
      </c>
    </row>
    <row r="41" spans="1:20" s="405" customFormat="1" x14ac:dyDescent="0.2">
      <c r="A41" s="410">
        <f>+'BUDGET '!B88</f>
        <v>0</v>
      </c>
      <c r="B41" s="412"/>
      <c r="C41" s="413"/>
      <c r="D41" s="411"/>
      <c r="E41" s="411"/>
      <c r="F41" s="414"/>
      <c r="G41" s="411"/>
      <c r="H41" s="411"/>
      <c r="I41" s="411"/>
      <c r="J41" s="411"/>
      <c r="K41" s="411"/>
      <c r="L41" s="411"/>
      <c r="M41" s="411"/>
      <c r="N41" s="411"/>
      <c r="O41" s="411"/>
      <c r="P41" s="411"/>
      <c r="Q41" s="411"/>
      <c r="R41" s="411"/>
      <c r="S41" s="411"/>
      <c r="T41" s="406">
        <f t="shared" si="0"/>
        <v>0</v>
      </c>
    </row>
    <row r="42" spans="1:20" s="405" customFormat="1" x14ac:dyDescent="0.2">
      <c r="A42" s="410">
        <f>+'BUDGET '!B89</f>
        <v>0</v>
      </c>
      <c r="B42" s="412"/>
      <c r="C42" s="413"/>
      <c r="D42" s="411"/>
      <c r="E42" s="411"/>
      <c r="F42" s="414"/>
      <c r="G42" s="411"/>
      <c r="H42" s="411"/>
      <c r="I42" s="411"/>
      <c r="J42" s="411"/>
      <c r="K42" s="411"/>
      <c r="L42" s="411"/>
      <c r="M42" s="411"/>
      <c r="N42" s="411"/>
      <c r="O42" s="411"/>
      <c r="P42" s="411"/>
      <c r="Q42" s="411"/>
      <c r="R42" s="411"/>
      <c r="S42" s="411"/>
      <c r="T42" s="406">
        <f t="shared" si="0"/>
        <v>0</v>
      </c>
    </row>
    <row r="43" spans="1:20" s="405" customFormat="1" x14ac:dyDescent="0.2">
      <c r="A43" s="410">
        <f>+'BUDGET '!B90</f>
        <v>0</v>
      </c>
      <c r="B43" s="412"/>
      <c r="C43" s="413"/>
      <c r="D43" s="411"/>
      <c r="E43" s="411"/>
      <c r="F43" s="414"/>
      <c r="G43" s="411"/>
      <c r="H43" s="411"/>
      <c r="I43" s="411"/>
      <c r="J43" s="411"/>
      <c r="K43" s="411"/>
      <c r="L43" s="411"/>
      <c r="M43" s="411"/>
      <c r="N43" s="411"/>
      <c r="O43" s="411"/>
      <c r="P43" s="411"/>
      <c r="Q43" s="411"/>
      <c r="R43" s="411"/>
      <c r="S43" s="411"/>
      <c r="T43" s="406">
        <f t="shared" si="0"/>
        <v>0</v>
      </c>
    </row>
    <row r="44" spans="1:20" s="405" customFormat="1" x14ac:dyDescent="0.2">
      <c r="A44" s="410">
        <f>+'BUDGET '!B91</f>
        <v>0</v>
      </c>
      <c r="B44" s="412"/>
      <c r="C44" s="413"/>
      <c r="D44" s="411"/>
      <c r="E44" s="411"/>
      <c r="F44" s="414"/>
      <c r="G44" s="411"/>
      <c r="H44" s="411"/>
      <c r="I44" s="411"/>
      <c r="J44" s="411"/>
      <c r="K44" s="411"/>
      <c r="L44" s="411"/>
      <c r="M44" s="411"/>
      <c r="N44" s="411"/>
      <c r="O44" s="411"/>
      <c r="P44" s="411"/>
      <c r="Q44" s="411"/>
      <c r="R44" s="411"/>
      <c r="S44" s="411"/>
      <c r="T44" s="406">
        <f t="shared" si="0"/>
        <v>0</v>
      </c>
    </row>
    <row r="45" spans="1:20" x14ac:dyDescent="0.2">
      <c r="A45" s="410">
        <f>+'BUDGET '!B92</f>
        <v>0</v>
      </c>
      <c r="B45" s="156"/>
      <c r="C45" s="157"/>
      <c r="D45" s="154"/>
      <c r="E45" s="154"/>
      <c r="F45" s="158"/>
      <c r="G45" s="154"/>
      <c r="H45" s="154"/>
      <c r="I45" s="411"/>
      <c r="J45" s="154"/>
      <c r="K45" s="411"/>
      <c r="L45" s="154"/>
      <c r="M45" s="154"/>
      <c r="N45" s="411"/>
      <c r="O45" s="411"/>
      <c r="P45" s="154"/>
      <c r="Q45" s="154"/>
      <c r="R45" s="154"/>
      <c r="S45" s="154"/>
      <c r="T45" s="5">
        <f t="shared" si="0"/>
        <v>0</v>
      </c>
    </row>
    <row r="46" spans="1:20" ht="15.75" x14ac:dyDescent="0.25">
      <c r="A46" s="222" t="s">
        <v>108</v>
      </c>
      <c r="B46" s="223"/>
      <c r="C46" s="224"/>
      <c r="D46" s="225">
        <f>SUM(D21:D45)</f>
        <v>0</v>
      </c>
      <c r="E46" s="225">
        <f t="shared" ref="E46:S46" si="1">SUM(E21:E45)</f>
        <v>0</v>
      </c>
      <c r="F46" s="225">
        <f t="shared" si="1"/>
        <v>0</v>
      </c>
      <c r="G46" s="225">
        <f t="shared" si="1"/>
        <v>0</v>
      </c>
      <c r="H46" s="225">
        <f t="shared" si="1"/>
        <v>0</v>
      </c>
      <c r="I46" s="225">
        <f>SUM(I21:I45)</f>
        <v>0</v>
      </c>
      <c r="J46" s="225">
        <f>SUM(J21:J45)</f>
        <v>0</v>
      </c>
      <c r="K46" s="225">
        <f>SUM(K21:K45)</f>
        <v>0</v>
      </c>
      <c r="L46" s="225">
        <f t="shared" si="1"/>
        <v>0</v>
      </c>
      <c r="M46" s="225">
        <f t="shared" si="1"/>
        <v>0</v>
      </c>
      <c r="N46" s="225">
        <f>SUM(N21:N45)</f>
        <v>0</v>
      </c>
      <c r="O46" s="225">
        <f>SUM(O21:O45)</f>
        <v>0</v>
      </c>
      <c r="P46" s="225">
        <f t="shared" si="1"/>
        <v>0</v>
      </c>
      <c r="Q46" s="225">
        <f t="shared" si="1"/>
        <v>0</v>
      </c>
      <c r="R46" s="225">
        <f t="shared" si="1"/>
        <v>0</v>
      </c>
      <c r="S46" s="225">
        <f t="shared" si="1"/>
        <v>0</v>
      </c>
      <c r="T46" s="740">
        <f t="shared" si="0"/>
        <v>0</v>
      </c>
    </row>
    <row r="47" spans="1:20" ht="15.75" x14ac:dyDescent="0.25">
      <c r="A47" s="226"/>
      <c r="B47" s="223" t="s">
        <v>109</v>
      </c>
      <c r="C47" s="227"/>
      <c r="D47" s="228">
        <f>D46/40</f>
        <v>0</v>
      </c>
      <c r="E47" s="228">
        <f t="shared" ref="E47:S47" si="2">E46/40</f>
        <v>0</v>
      </c>
      <c r="F47" s="228">
        <f t="shared" si="2"/>
        <v>0</v>
      </c>
      <c r="G47" s="228">
        <f t="shared" si="2"/>
        <v>0</v>
      </c>
      <c r="H47" s="228">
        <f t="shared" si="2"/>
        <v>0</v>
      </c>
      <c r="I47" s="228">
        <f>I46/40</f>
        <v>0</v>
      </c>
      <c r="J47" s="228">
        <f>J46/40</f>
        <v>0</v>
      </c>
      <c r="K47" s="228">
        <f>K46/40</f>
        <v>0</v>
      </c>
      <c r="L47" s="228">
        <f t="shared" si="2"/>
        <v>0</v>
      </c>
      <c r="M47" s="228">
        <f t="shared" si="2"/>
        <v>0</v>
      </c>
      <c r="N47" s="228">
        <f>N46/40</f>
        <v>0</v>
      </c>
      <c r="O47" s="228">
        <f>O46/40</f>
        <v>0</v>
      </c>
      <c r="P47" s="228">
        <f t="shared" si="2"/>
        <v>0</v>
      </c>
      <c r="Q47" s="228">
        <f t="shared" si="2"/>
        <v>0</v>
      </c>
      <c r="R47" s="228">
        <f t="shared" si="2"/>
        <v>0</v>
      </c>
      <c r="S47" s="228">
        <f t="shared" si="2"/>
        <v>0</v>
      </c>
      <c r="T47" s="740">
        <f t="shared" si="0"/>
        <v>0</v>
      </c>
    </row>
    <row r="48" spans="1:20" ht="15.75" x14ac:dyDescent="0.25">
      <c r="A48" s="229" t="s">
        <v>99</v>
      </c>
      <c r="B48" s="90" t="s">
        <v>110</v>
      </c>
      <c r="C48" s="6"/>
      <c r="D48" s="6"/>
      <c r="E48" s="6"/>
      <c r="F48" s="6"/>
      <c r="G48" s="6"/>
      <c r="H48" s="6"/>
      <c r="I48" s="407"/>
      <c r="J48" s="6"/>
      <c r="K48" s="407"/>
      <c r="L48" s="6"/>
      <c r="M48" s="6"/>
      <c r="N48" s="407"/>
      <c r="O48" s="407"/>
      <c r="P48" s="6"/>
      <c r="Q48" s="6"/>
      <c r="R48" s="6"/>
      <c r="S48" s="6"/>
      <c r="T48" s="7"/>
    </row>
    <row r="49" spans="1:20" ht="46.5" customHeight="1" x14ac:dyDescent="0.2">
      <c r="A49" s="841" t="s">
        <v>193</v>
      </c>
      <c r="B49" s="842"/>
      <c r="C49" s="843"/>
      <c r="D49" s="221"/>
      <c r="E49" s="218"/>
      <c r="F49" s="219"/>
      <c r="G49" s="193"/>
      <c r="H49" s="193"/>
      <c r="I49" s="619"/>
      <c r="J49" s="218"/>
      <c r="K49" s="514"/>
      <c r="L49" s="218"/>
      <c r="M49" s="218"/>
      <c r="N49" s="689"/>
      <c r="O49" s="689"/>
      <c r="P49" s="218"/>
      <c r="Q49" s="218"/>
      <c r="R49" s="218"/>
      <c r="S49" s="218"/>
      <c r="T49" s="218"/>
    </row>
    <row r="50" spans="1:20" x14ac:dyDescent="0.2">
      <c r="A50" s="155">
        <f>+'BUDGET '!B21</f>
        <v>0</v>
      </c>
      <c r="B50" s="156"/>
      <c r="C50" s="157"/>
      <c r="D50" s="154"/>
      <c r="E50" s="154"/>
      <c r="F50" s="158"/>
      <c r="G50" s="154"/>
      <c r="H50" s="154"/>
      <c r="I50" s="411"/>
      <c r="J50" s="154"/>
      <c r="K50" s="411"/>
      <c r="L50" s="154"/>
      <c r="M50" s="154"/>
      <c r="N50" s="411"/>
      <c r="O50" s="411"/>
      <c r="P50" s="154"/>
      <c r="Q50" s="154"/>
      <c r="R50" s="154"/>
      <c r="S50" s="154"/>
      <c r="T50" s="5">
        <f t="shared" ref="T50:T58" si="3">SUM(D50:S50)</f>
        <v>0</v>
      </c>
    </row>
    <row r="51" spans="1:20" x14ac:dyDescent="0.2">
      <c r="A51" s="155">
        <f>+'BUDGET '!B22</f>
        <v>0</v>
      </c>
      <c r="B51" s="156"/>
      <c r="C51" s="157"/>
      <c r="D51" s="154"/>
      <c r="E51" s="154"/>
      <c r="F51" s="158"/>
      <c r="G51" s="154"/>
      <c r="H51" s="154"/>
      <c r="I51" s="411"/>
      <c r="J51" s="154"/>
      <c r="K51" s="411"/>
      <c r="L51" s="154"/>
      <c r="M51" s="154"/>
      <c r="N51" s="411"/>
      <c r="O51" s="411"/>
      <c r="P51" s="154"/>
      <c r="Q51" s="154"/>
      <c r="R51" s="154"/>
      <c r="S51" s="154"/>
      <c r="T51" s="5">
        <f t="shared" si="3"/>
        <v>0</v>
      </c>
    </row>
    <row r="52" spans="1:20" x14ac:dyDescent="0.2">
      <c r="A52" s="155">
        <f>+'BUDGET '!B23</f>
        <v>0</v>
      </c>
      <c r="B52" s="156"/>
      <c r="C52" s="157"/>
      <c r="D52" s="154"/>
      <c r="E52" s="154"/>
      <c r="F52" s="158"/>
      <c r="G52" s="154"/>
      <c r="H52" s="154"/>
      <c r="I52" s="411"/>
      <c r="J52" s="154"/>
      <c r="K52" s="411"/>
      <c r="L52" s="154"/>
      <c r="M52" s="154"/>
      <c r="N52" s="411"/>
      <c r="O52" s="411"/>
      <c r="P52" s="154"/>
      <c r="Q52" s="154"/>
      <c r="R52" s="154"/>
      <c r="S52" s="154"/>
      <c r="T52" s="5">
        <f t="shared" si="3"/>
        <v>0</v>
      </c>
    </row>
    <row r="53" spans="1:20" x14ac:dyDescent="0.2">
      <c r="A53" s="155">
        <f>+'BUDGET '!B24</f>
        <v>0</v>
      </c>
      <c r="B53" s="156"/>
      <c r="C53" s="157"/>
      <c r="D53" s="154"/>
      <c r="E53" s="154"/>
      <c r="F53" s="158"/>
      <c r="G53" s="154"/>
      <c r="H53" s="154"/>
      <c r="I53" s="411"/>
      <c r="J53" s="154"/>
      <c r="K53" s="411"/>
      <c r="L53" s="154"/>
      <c r="M53" s="154"/>
      <c r="N53" s="411"/>
      <c r="O53" s="411"/>
      <c r="P53" s="154"/>
      <c r="Q53" s="154"/>
      <c r="R53" s="154"/>
      <c r="S53" s="154"/>
      <c r="T53" s="5">
        <f t="shared" si="3"/>
        <v>0</v>
      </c>
    </row>
    <row r="54" spans="1:20" x14ac:dyDescent="0.2">
      <c r="A54" s="155">
        <f>+'BUDGET '!B25</f>
        <v>0</v>
      </c>
      <c r="B54" s="156"/>
      <c r="C54" s="157"/>
      <c r="D54" s="154"/>
      <c r="E54" s="154"/>
      <c r="F54" s="158"/>
      <c r="G54" s="154"/>
      <c r="H54" s="154"/>
      <c r="I54" s="411"/>
      <c r="J54" s="154"/>
      <c r="K54" s="411"/>
      <c r="L54" s="154"/>
      <c r="M54" s="154"/>
      <c r="N54" s="411"/>
      <c r="O54" s="411"/>
      <c r="P54" s="154"/>
      <c r="Q54" s="154"/>
      <c r="R54" s="154"/>
      <c r="S54" s="154"/>
      <c r="T54" s="5">
        <f t="shared" si="3"/>
        <v>0</v>
      </c>
    </row>
    <row r="55" spans="1:20" x14ac:dyDescent="0.2">
      <c r="A55" s="155">
        <f>+'BUDGET '!B26</f>
        <v>0</v>
      </c>
      <c r="B55" s="156"/>
      <c r="C55" s="157"/>
      <c r="D55" s="154"/>
      <c r="E55" s="154"/>
      <c r="F55" s="158"/>
      <c r="G55" s="154"/>
      <c r="H55" s="154"/>
      <c r="I55" s="411"/>
      <c r="J55" s="154"/>
      <c r="K55" s="411"/>
      <c r="L55" s="154"/>
      <c r="M55" s="154"/>
      <c r="N55" s="411"/>
      <c r="O55" s="411"/>
      <c r="P55" s="154"/>
      <c r="Q55" s="154"/>
      <c r="R55" s="154"/>
      <c r="S55" s="154"/>
      <c r="T55" s="5">
        <f t="shared" si="3"/>
        <v>0</v>
      </c>
    </row>
    <row r="56" spans="1:20" x14ac:dyDescent="0.2">
      <c r="A56" s="155">
        <f>+'BUDGET '!B27</f>
        <v>0</v>
      </c>
      <c r="B56" s="156"/>
      <c r="C56" s="157"/>
      <c r="D56" s="154"/>
      <c r="E56" s="154"/>
      <c r="F56" s="158"/>
      <c r="G56" s="154"/>
      <c r="H56" s="154"/>
      <c r="I56" s="411"/>
      <c r="J56" s="154"/>
      <c r="K56" s="411"/>
      <c r="L56" s="154"/>
      <c r="M56" s="154"/>
      <c r="N56" s="411"/>
      <c r="O56" s="411"/>
      <c r="P56" s="154"/>
      <c r="Q56" s="154"/>
      <c r="R56" s="154"/>
      <c r="S56" s="154"/>
      <c r="T56" s="5">
        <f t="shared" si="3"/>
        <v>0</v>
      </c>
    </row>
    <row r="57" spans="1:20" ht="15.75" x14ac:dyDescent="0.25">
      <c r="A57" s="222" t="s">
        <v>111</v>
      </c>
      <c r="B57" s="223"/>
      <c r="C57" s="224"/>
      <c r="D57" s="225">
        <f>SUM(D50:D56)</f>
        <v>0</v>
      </c>
      <c r="E57" s="225">
        <f t="shared" ref="E57:S57" si="4">SUM(E50:E56)</f>
        <v>0</v>
      </c>
      <c r="F57" s="225">
        <f t="shared" si="4"/>
        <v>0</v>
      </c>
      <c r="G57" s="225">
        <f t="shared" si="4"/>
        <v>0</v>
      </c>
      <c r="H57" s="225">
        <f t="shared" si="4"/>
        <v>0</v>
      </c>
      <c r="I57" s="225">
        <f>SUM(I50:I56)</f>
        <v>0</v>
      </c>
      <c r="J57" s="225">
        <f t="shared" si="4"/>
        <v>0</v>
      </c>
      <c r="K57" s="225">
        <f>SUM(K50:K56)</f>
        <v>0</v>
      </c>
      <c r="L57" s="225">
        <f t="shared" si="4"/>
        <v>0</v>
      </c>
      <c r="M57" s="225">
        <f t="shared" si="4"/>
        <v>0</v>
      </c>
      <c r="N57" s="225">
        <f>SUM(N50:N56)</f>
        <v>0</v>
      </c>
      <c r="O57" s="225">
        <f>SUM(O50:O56)</f>
        <v>0</v>
      </c>
      <c r="P57" s="225">
        <f t="shared" si="4"/>
        <v>0</v>
      </c>
      <c r="Q57" s="225">
        <f t="shared" si="4"/>
        <v>0</v>
      </c>
      <c r="R57" s="225">
        <f t="shared" si="4"/>
        <v>0</v>
      </c>
      <c r="S57" s="225">
        <f t="shared" si="4"/>
        <v>0</v>
      </c>
      <c r="T57" s="740">
        <f t="shared" si="3"/>
        <v>0</v>
      </c>
    </row>
    <row r="58" spans="1:20" ht="15.75" x14ac:dyDescent="0.25">
      <c r="A58" s="226"/>
      <c r="B58" s="223" t="s">
        <v>112</v>
      </c>
      <c r="C58" s="227"/>
      <c r="D58" s="228">
        <f>D57/40</f>
        <v>0</v>
      </c>
      <c r="E58" s="228">
        <f t="shared" ref="E58:S58" si="5">E57/40</f>
        <v>0</v>
      </c>
      <c r="F58" s="228">
        <f t="shared" si="5"/>
        <v>0</v>
      </c>
      <c r="G58" s="228">
        <f t="shared" si="5"/>
        <v>0</v>
      </c>
      <c r="H58" s="228">
        <f t="shared" si="5"/>
        <v>0</v>
      </c>
      <c r="I58" s="228">
        <f>I57/40</f>
        <v>0</v>
      </c>
      <c r="J58" s="228">
        <f t="shared" si="5"/>
        <v>0</v>
      </c>
      <c r="K58" s="228">
        <f>K57/40</f>
        <v>0</v>
      </c>
      <c r="L58" s="228">
        <f t="shared" si="5"/>
        <v>0</v>
      </c>
      <c r="M58" s="228">
        <f t="shared" si="5"/>
        <v>0</v>
      </c>
      <c r="N58" s="228">
        <f>N57/40</f>
        <v>0</v>
      </c>
      <c r="O58" s="228">
        <f>O57/40</f>
        <v>0</v>
      </c>
      <c r="P58" s="228">
        <f t="shared" si="5"/>
        <v>0</v>
      </c>
      <c r="Q58" s="228">
        <f t="shared" si="5"/>
        <v>0</v>
      </c>
      <c r="R58" s="228">
        <f t="shared" si="5"/>
        <v>0</v>
      </c>
      <c r="S58" s="228">
        <f t="shared" si="5"/>
        <v>0</v>
      </c>
      <c r="T58" s="740">
        <f t="shared" si="3"/>
        <v>0</v>
      </c>
    </row>
    <row r="59" spans="1:20" ht="15.75" x14ac:dyDescent="0.25">
      <c r="A59" s="229" t="s">
        <v>99</v>
      </c>
      <c r="B59" s="90" t="s">
        <v>113</v>
      </c>
      <c r="C59" s="6"/>
      <c r="D59" s="6"/>
      <c r="E59" s="6"/>
      <c r="F59" s="6"/>
      <c r="G59" s="6"/>
      <c r="H59" s="6"/>
      <c r="I59" s="407"/>
      <c r="J59" s="6"/>
      <c r="K59" s="407"/>
      <c r="L59" s="6"/>
      <c r="M59" s="6"/>
      <c r="N59" s="407"/>
      <c r="O59" s="407"/>
      <c r="P59" s="6"/>
      <c r="Q59" s="6"/>
      <c r="R59" s="6"/>
      <c r="S59" s="6"/>
      <c r="T59" s="7"/>
    </row>
    <row r="60" spans="1:20" x14ac:dyDescent="0.2">
      <c r="A60" s="229"/>
      <c r="B60" s="90"/>
      <c r="C60" s="6"/>
      <c r="D60" s="6"/>
      <c r="E60" s="6"/>
      <c r="F60" s="6"/>
      <c r="G60" s="6"/>
      <c r="H60" s="6"/>
      <c r="I60" s="407"/>
      <c r="J60" s="6"/>
      <c r="K60" s="407"/>
      <c r="L60" s="6"/>
      <c r="M60" s="6"/>
      <c r="N60" s="407"/>
      <c r="O60" s="407"/>
      <c r="P60" s="6"/>
      <c r="Q60" s="6"/>
      <c r="R60" s="6"/>
      <c r="S60" s="6"/>
      <c r="T60" s="7"/>
    </row>
    <row r="61" spans="1:20" ht="15.75" x14ac:dyDescent="0.25">
      <c r="A61" s="832" t="s">
        <v>114</v>
      </c>
      <c r="B61" s="833"/>
      <c r="C61" s="834"/>
      <c r="D61" s="27">
        <f>+D57+D46</f>
        <v>0</v>
      </c>
      <c r="E61" s="27">
        <f t="shared" ref="E61:T62" si="6">+E57+E46</f>
        <v>0</v>
      </c>
      <c r="F61" s="27">
        <f t="shared" si="6"/>
        <v>0</v>
      </c>
      <c r="G61" s="27">
        <f t="shared" si="6"/>
        <v>0</v>
      </c>
      <c r="H61" s="27">
        <f t="shared" si="6"/>
        <v>0</v>
      </c>
      <c r="I61" s="27">
        <f>+I57+I46</f>
        <v>0</v>
      </c>
      <c r="J61" s="27">
        <f t="shared" si="6"/>
        <v>0</v>
      </c>
      <c r="K61" s="27">
        <f>+K57+K46</f>
        <v>0</v>
      </c>
      <c r="L61" s="27">
        <f t="shared" si="6"/>
        <v>0</v>
      </c>
      <c r="M61" s="27">
        <f t="shared" si="6"/>
        <v>0</v>
      </c>
      <c r="N61" s="27">
        <f t="shared" ref="N61:O62" si="7">+N57+N46</f>
        <v>0</v>
      </c>
      <c r="O61" s="27">
        <f t="shared" si="7"/>
        <v>0</v>
      </c>
      <c r="P61" s="27">
        <f t="shared" si="6"/>
        <v>0</v>
      </c>
      <c r="Q61" s="27">
        <f t="shared" si="6"/>
        <v>0</v>
      </c>
      <c r="R61" s="27">
        <f t="shared" si="6"/>
        <v>0</v>
      </c>
      <c r="S61" s="27">
        <f t="shared" si="6"/>
        <v>0</v>
      </c>
      <c r="T61" s="27">
        <f t="shared" si="6"/>
        <v>0</v>
      </c>
    </row>
    <row r="62" spans="1:20" ht="15.75" x14ac:dyDescent="0.25">
      <c r="A62" s="832" t="s">
        <v>115</v>
      </c>
      <c r="B62" s="833"/>
      <c r="C62" s="834"/>
      <c r="D62" s="27">
        <f>+D58+D47</f>
        <v>0</v>
      </c>
      <c r="E62" s="27">
        <f t="shared" si="6"/>
        <v>0</v>
      </c>
      <c r="F62" s="27">
        <f t="shared" si="6"/>
        <v>0</v>
      </c>
      <c r="G62" s="27">
        <f t="shared" si="6"/>
        <v>0</v>
      </c>
      <c r="H62" s="27">
        <f t="shared" si="6"/>
        <v>0</v>
      </c>
      <c r="I62" s="27">
        <f>+I58+I47</f>
        <v>0</v>
      </c>
      <c r="J62" s="27">
        <f t="shared" si="6"/>
        <v>0</v>
      </c>
      <c r="K62" s="27">
        <f>+K58+K47</f>
        <v>0</v>
      </c>
      <c r="L62" s="27">
        <f t="shared" si="6"/>
        <v>0</v>
      </c>
      <c r="M62" s="27">
        <f t="shared" si="6"/>
        <v>0</v>
      </c>
      <c r="N62" s="27">
        <f t="shared" si="7"/>
        <v>0</v>
      </c>
      <c r="O62" s="27">
        <f t="shared" si="7"/>
        <v>0</v>
      </c>
      <c r="P62" s="27">
        <f t="shared" si="6"/>
        <v>0</v>
      </c>
      <c r="Q62" s="27">
        <f t="shared" si="6"/>
        <v>0</v>
      </c>
      <c r="R62" s="27">
        <f t="shared" si="6"/>
        <v>0</v>
      </c>
      <c r="S62" s="27">
        <f t="shared" si="6"/>
        <v>0</v>
      </c>
      <c r="T62" s="27">
        <f t="shared" si="6"/>
        <v>0</v>
      </c>
    </row>
    <row r="63" spans="1:20" x14ac:dyDescent="0.2">
      <c r="A63" s="19"/>
      <c r="B63" s="20"/>
      <c r="C63" s="20"/>
      <c r="D63" s="20"/>
      <c r="E63" s="18"/>
      <c r="F63" s="20"/>
      <c r="G63" s="20"/>
    </row>
    <row r="65" spans="1:2" x14ac:dyDescent="0.2">
      <c r="A65" s="1"/>
      <c r="B65" s="1"/>
    </row>
    <row r="66" spans="1:2" x14ac:dyDescent="0.2">
      <c r="A66" s="1"/>
      <c r="B66" s="1"/>
    </row>
  </sheetData>
  <protectedRanges>
    <protectedRange sqref="T49 A18:B18 T18:T45 P21:S45 P46:T47 D20:E20 O18:S18 A19:J19 D49:I49 O21:O47 O50:T58 O61:T63 A50:N58 A21:N47 D18:N18 A61:N63" name="Staff Alloc sheet Data Entry_2_2"/>
    <protectedRange sqref="A20:C20" name="Staff Alloc sheet Data Entry_2_1_1_1_1"/>
    <protectedRange sqref="A49:C49" name="Staff Alloc sheet Data Entry_2_1_1_1_1_1"/>
  </protectedRanges>
  <mergeCells count="21">
    <mergeCell ref="A15:T16"/>
    <mergeCell ref="F18:F19"/>
    <mergeCell ref="G18:H18"/>
    <mergeCell ref="S18:S19"/>
    <mergeCell ref="T18:T19"/>
    <mergeCell ref="D18:D19"/>
    <mergeCell ref="Q18:Q19"/>
    <mergeCell ref="R18:R19"/>
    <mergeCell ref="E18:E19"/>
    <mergeCell ref="P18:P19"/>
    <mergeCell ref="M18:M19"/>
    <mergeCell ref="L18:L19"/>
    <mergeCell ref="K18:K19"/>
    <mergeCell ref="I18:J18"/>
    <mergeCell ref="N18:N19"/>
    <mergeCell ref="O18:O19"/>
    <mergeCell ref="A62:C62"/>
    <mergeCell ref="A18:C19"/>
    <mergeCell ref="A61:C61"/>
    <mergeCell ref="A49:C49"/>
    <mergeCell ref="A20:E20"/>
  </mergeCells>
  <phoneticPr fontId="0" type="noConversion"/>
  <pageMargins left="0.11" right="0.33" top="1" bottom="1" header="0.5" footer="0.5"/>
  <pageSetup scale="5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209"/>
  <sheetViews>
    <sheetView workbookViewId="0"/>
  </sheetViews>
  <sheetFormatPr defaultRowHeight="12.75" x14ac:dyDescent="0.2"/>
  <cols>
    <col min="1" max="1" width="3.42578125" customWidth="1"/>
    <col min="2" max="2" width="35.28515625" customWidth="1"/>
    <col min="3" max="3" width="7.85546875" style="15" customWidth="1"/>
    <col min="4" max="4" width="10.5703125" customWidth="1"/>
    <col min="5" max="5" width="11.5703125" customWidth="1"/>
    <col min="6" max="6" width="1.140625" customWidth="1"/>
  </cols>
  <sheetData>
    <row r="1" spans="1:98" ht="18.75" customHeight="1" x14ac:dyDescent="0.2">
      <c r="A1" s="1" t="str">
        <f>+'BUDGET '!A1</f>
        <v xml:space="preserve">Agency Name:  </v>
      </c>
      <c r="E1" s="105">
        <f ca="1">TODAY()</f>
        <v>43483</v>
      </c>
    </row>
    <row r="2" spans="1:98" ht="18.75" customHeight="1" x14ac:dyDescent="0.2">
      <c r="A2" s="1" t="str">
        <f>+'BUDGET '!A13</f>
        <v xml:space="preserve">Contract #: </v>
      </c>
    </row>
    <row r="3" spans="1:98" ht="18.75" customHeight="1" x14ac:dyDescent="0.2">
      <c r="A3" s="1" t="str">
        <f>+'BUDGET '!A14</f>
        <v xml:space="preserve">Addendum #:   </v>
      </c>
    </row>
    <row r="4" spans="1:98" ht="15.75" customHeight="1" x14ac:dyDescent="0.2"/>
    <row r="5" spans="1:98" ht="15.75" customHeight="1" thickBot="1" x14ac:dyDescent="0.25"/>
    <row r="6" spans="1:98" ht="15.75" thickTop="1" x14ac:dyDescent="0.25">
      <c r="A6" s="855" t="s">
        <v>20</v>
      </c>
      <c r="B6" s="856"/>
      <c r="C6" s="295" t="s">
        <v>9</v>
      </c>
      <c r="D6" s="295" t="s">
        <v>10</v>
      </c>
      <c r="E6" s="295" t="s">
        <v>158</v>
      </c>
      <c r="F6" s="294"/>
    </row>
    <row r="7" spans="1:98" ht="18.75" x14ac:dyDescent="0.3">
      <c r="A7" s="381" t="s">
        <v>194</v>
      </c>
      <c r="B7" s="301"/>
      <c r="C7" s="302"/>
      <c r="D7" s="409"/>
      <c r="E7" s="409"/>
      <c r="F7" s="303"/>
      <c r="G7" s="304"/>
      <c r="H7" s="304"/>
      <c r="I7" s="304"/>
      <c r="J7" s="304"/>
      <c r="K7" s="304"/>
      <c r="L7" s="304"/>
      <c r="M7" s="304"/>
      <c r="N7" s="304"/>
      <c r="O7" s="304"/>
      <c r="P7" s="304"/>
      <c r="Q7" s="304"/>
      <c r="R7" s="304"/>
      <c r="S7" s="304"/>
      <c r="T7" s="304"/>
      <c r="U7" s="304"/>
      <c r="V7" s="304"/>
      <c r="W7" s="304"/>
      <c r="X7" s="304"/>
      <c r="Y7" s="304"/>
      <c r="Z7" s="304"/>
      <c r="AA7" s="304"/>
      <c r="AB7" s="304"/>
      <c r="AC7" s="304"/>
      <c r="AD7" s="304"/>
      <c r="AE7" s="304"/>
      <c r="AF7" s="304"/>
      <c r="AG7" s="304"/>
      <c r="AH7" s="304"/>
      <c r="AI7" s="304"/>
      <c r="AJ7" s="304"/>
      <c r="AK7" s="304"/>
      <c r="AL7" s="304"/>
      <c r="AM7" s="304"/>
      <c r="AN7" s="304"/>
      <c r="AO7" s="304"/>
      <c r="AP7" s="304"/>
      <c r="AQ7" s="304"/>
      <c r="AR7" s="304"/>
      <c r="AS7" s="304"/>
      <c r="AT7" s="304"/>
      <c r="AU7" s="304"/>
      <c r="AV7" s="304"/>
      <c r="AW7" s="304"/>
      <c r="AX7" s="304"/>
      <c r="AY7" s="304"/>
      <c r="AZ7" s="304"/>
      <c r="BA7" s="304"/>
      <c r="BB7" s="304"/>
      <c r="BC7" s="304"/>
      <c r="BD7" s="304"/>
      <c r="BE7" s="304"/>
      <c r="BF7" s="304"/>
      <c r="BG7" s="304"/>
      <c r="BH7" s="304"/>
      <c r="BI7" s="304"/>
      <c r="BJ7" s="304"/>
      <c r="BK7" s="304"/>
      <c r="BL7" s="304"/>
      <c r="BM7" s="304"/>
      <c r="BN7" s="304"/>
      <c r="BO7" s="304"/>
      <c r="BP7" s="304"/>
      <c r="BQ7" s="304"/>
      <c r="BR7" s="304"/>
      <c r="BS7" s="304"/>
      <c r="BT7" s="304"/>
      <c r="BU7" s="304"/>
      <c r="BV7" s="304"/>
      <c r="BW7" s="304"/>
      <c r="BX7" s="304"/>
      <c r="BY7" s="304"/>
      <c r="BZ7" s="304"/>
      <c r="CA7" s="304"/>
      <c r="CB7" s="304"/>
      <c r="CC7" s="304"/>
      <c r="CD7" s="304"/>
      <c r="CE7" s="304"/>
      <c r="CF7" s="304"/>
      <c r="CG7" s="304"/>
      <c r="CH7" s="304"/>
      <c r="CI7" s="304"/>
      <c r="CJ7" s="304"/>
      <c r="CK7" s="304"/>
      <c r="CL7" s="304"/>
      <c r="CM7" s="304"/>
      <c r="CN7" s="304"/>
      <c r="CO7" s="304"/>
      <c r="CP7" s="304"/>
      <c r="CQ7" s="304"/>
      <c r="CR7" s="304"/>
      <c r="CS7" s="304"/>
      <c r="CT7" s="304"/>
    </row>
    <row r="8" spans="1:98" x14ac:dyDescent="0.2">
      <c r="A8" s="417">
        <v>1</v>
      </c>
      <c r="B8" s="418">
        <f>+'BUDGET '!B68</f>
        <v>0</v>
      </c>
      <c r="C8" s="305">
        <f>+'BUDGET '!C68</f>
        <v>0</v>
      </c>
      <c r="D8" s="409">
        <f t="shared" ref="D8:D33" si="0">SUM(E8:E8)</f>
        <v>0</v>
      </c>
      <c r="E8" s="306">
        <f>+'BUDGET '!AC68</f>
        <v>0</v>
      </c>
      <c r="F8" s="303"/>
      <c r="G8" s="304"/>
      <c r="H8" s="304"/>
      <c r="I8" s="304"/>
      <c r="J8" s="304"/>
      <c r="K8" s="304"/>
      <c r="L8" s="304"/>
      <c r="M8" s="304"/>
      <c r="N8" s="304"/>
      <c r="O8" s="304"/>
      <c r="P8" s="304"/>
      <c r="Q8" s="304"/>
      <c r="R8" s="304"/>
      <c r="S8" s="304"/>
      <c r="T8" s="304"/>
      <c r="U8" s="304"/>
      <c r="V8" s="304"/>
      <c r="W8" s="304"/>
      <c r="X8" s="304"/>
      <c r="Y8" s="304"/>
      <c r="Z8" s="304"/>
      <c r="AA8" s="304"/>
      <c r="AB8" s="304"/>
      <c r="AC8" s="304"/>
      <c r="AD8" s="304"/>
      <c r="AE8" s="304"/>
      <c r="AF8" s="304"/>
      <c r="AG8" s="304"/>
      <c r="AH8" s="304"/>
      <c r="AI8" s="304"/>
      <c r="AJ8" s="304"/>
      <c r="AK8" s="304"/>
      <c r="AL8" s="304"/>
      <c r="AM8" s="304"/>
      <c r="AN8" s="304"/>
      <c r="AO8" s="304"/>
      <c r="AP8" s="304"/>
      <c r="AQ8" s="304"/>
      <c r="AR8" s="304"/>
      <c r="AS8" s="304"/>
      <c r="AT8" s="304"/>
      <c r="AU8" s="304"/>
      <c r="AV8" s="304"/>
      <c r="AW8" s="304"/>
      <c r="AX8" s="304"/>
      <c r="AY8" s="304"/>
      <c r="AZ8" s="304"/>
      <c r="BA8" s="304"/>
      <c r="BB8" s="304"/>
      <c r="BC8" s="304"/>
      <c r="BD8" s="304"/>
      <c r="BE8" s="304"/>
      <c r="BF8" s="304"/>
      <c r="BG8" s="304"/>
      <c r="BH8" s="304"/>
      <c r="BI8" s="304"/>
      <c r="BJ8" s="304"/>
      <c r="BK8" s="304"/>
      <c r="BL8" s="304"/>
      <c r="BM8" s="304"/>
      <c r="BN8" s="304"/>
      <c r="BO8" s="304"/>
      <c r="BP8" s="304"/>
      <c r="BQ8" s="304"/>
      <c r="BR8" s="304"/>
      <c r="BS8" s="304"/>
      <c r="BT8" s="304"/>
      <c r="BU8" s="304"/>
      <c r="BV8" s="304"/>
      <c r="BW8" s="304"/>
      <c r="BX8" s="304"/>
      <c r="BY8" s="304"/>
      <c r="BZ8" s="304"/>
      <c r="CA8" s="304"/>
      <c r="CB8" s="304"/>
      <c r="CC8" s="304"/>
      <c r="CD8" s="304"/>
      <c r="CE8" s="304"/>
      <c r="CF8" s="304"/>
      <c r="CG8" s="304"/>
      <c r="CH8" s="304"/>
      <c r="CI8" s="304"/>
      <c r="CJ8" s="304"/>
      <c r="CK8" s="304"/>
      <c r="CL8" s="304"/>
      <c r="CM8" s="304"/>
      <c r="CN8" s="304"/>
      <c r="CO8" s="304"/>
      <c r="CP8" s="304"/>
      <c r="CQ8" s="304"/>
      <c r="CR8" s="304"/>
      <c r="CS8" s="304"/>
      <c r="CT8" s="304"/>
    </row>
    <row r="9" spans="1:98" x14ac:dyDescent="0.2">
      <c r="A9" s="417">
        <f>A8+1</f>
        <v>2</v>
      </c>
      <c r="B9" s="418">
        <f>+'BUDGET '!B69</f>
        <v>0</v>
      </c>
      <c r="C9" s="305">
        <f>+'BUDGET '!C69</f>
        <v>0</v>
      </c>
      <c r="D9" s="409">
        <f t="shared" si="0"/>
        <v>0</v>
      </c>
      <c r="E9" s="306">
        <f>+'BUDGET '!AC69</f>
        <v>0</v>
      </c>
      <c r="F9" s="303"/>
      <c r="G9" s="304"/>
      <c r="H9" s="304"/>
      <c r="I9" s="304"/>
      <c r="J9" s="304"/>
      <c r="K9" s="304"/>
      <c r="L9" s="304"/>
      <c r="M9" s="304"/>
      <c r="N9" s="304"/>
      <c r="O9" s="304"/>
      <c r="P9" s="304"/>
      <c r="Q9" s="304"/>
      <c r="R9" s="304"/>
      <c r="S9" s="304"/>
      <c r="T9" s="304"/>
      <c r="U9" s="304"/>
      <c r="V9" s="304"/>
      <c r="W9" s="304"/>
      <c r="X9" s="304"/>
      <c r="Y9" s="304"/>
      <c r="Z9" s="304"/>
      <c r="AA9" s="304"/>
      <c r="AB9" s="304"/>
      <c r="AC9" s="304"/>
      <c r="AD9" s="304"/>
      <c r="AE9" s="304"/>
      <c r="AF9" s="304"/>
      <c r="AG9" s="304"/>
      <c r="AH9" s="304"/>
      <c r="AI9" s="304"/>
      <c r="AJ9" s="304"/>
      <c r="AK9" s="304"/>
      <c r="AL9" s="304"/>
      <c r="AM9" s="304"/>
      <c r="AN9" s="304"/>
      <c r="AO9" s="304"/>
      <c r="AP9" s="304"/>
      <c r="AQ9" s="304"/>
      <c r="AR9" s="304"/>
      <c r="AS9" s="304"/>
      <c r="AT9" s="304"/>
      <c r="AU9" s="304"/>
      <c r="AV9" s="304"/>
      <c r="AW9" s="304"/>
      <c r="AX9" s="304"/>
      <c r="AY9" s="304"/>
      <c r="AZ9" s="304"/>
      <c r="BA9" s="304"/>
      <c r="BB9" s="304"/>
      <c r="BC9" s="304"/>
      <c r="BD9" s="304"/>
      <c r="BE9" s="304"/>
      <c r="BF9" s="304"/>
      <c r="BG9" s="304"/>
      <c r="BH9" s="304"/>
      <c r="BI9" s="304"/>
      <c r="BJ9" s="304"/>
      <c r="BK9" s="304"/>
      <c r="BL9" s="304"/>
      <c r="BM9" s="304"/>
      <c r="BN9" s="304"/>
      <c r="BO9" s="304"/>
      <c r="BP9" s="304"/>
      <c r="BQ9" s="304"/>
      <c r="BR9" s="304"/>
      <c r="BS9" s="304"/>
      <c r="BT9" s="304"/>
      <c r="BU9" s="304"/>
      <c r="BV9" s="304"/>
      <c r="BW9" s="304"/>
      <c r="BX9" s="304"/>
      <c r="BY9" s="304"/>
      <c r="BZ9" s="304"/>
      <c r="CA9" s="304"/>
      <c r="CB9" s="304"/>
      <c r="CC9" s="304"/>
      <c r="CD9" s="304"/>
      <c r="CE9" s="304"/>
      <c r="CF9" s="304"/>
      <c r="CG9" s="304"/>
      <c r="CH9" s="304"/>
      <c r="CI9" s="304"/>
      <c r="CJ9" s="304"/>
      <c r="CK9" s="304"/>
      <c r="CL9" s="304"/>
      <c r="CM9" s="304"/>
      <c r="CN9" s="304"/>
      <c r="CO9" s="304"/>
      <c r="CP9" s="304"/>
      <c r="CQ9" s="304"/>
      <c r="CR9" s="304"/>
      <c r="CS9" s="304"/>
      <c r="CT9" s="304"/>
    </row>
    <row r="10" spans="1:98" x14ac:dyDescent="0.2">
      <c r="A10" s="417">
        <f t="shared" ref="A10:A37" si="1">A9+1</f>
        <v>3</v>
      </c>
      <c r="B10" s="418">
        <f>+'BUDGET '!B70</f>
        <v>0</v>
      </c>
      <c r="C10" s="305">
        <f>+'BUDGET '!C70</f>
        <v>0</v>
      </c>
      <c r="D10" s="409">
        <f t="shared" si="0"/>
        <v>0</v>
      </c>
      <c r="E10" s="306">
        <f>+'BUDGET '!AC70</f>
        <v>0</v>
      </c>
      <c r="F10" s="303"/>
      <c r="G10" s="304"/>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304"/>
      <c r="CF10" s="304"/>
      <c r="CG10" s="304"/>
      <c r="CH10" s="304"/>
      <c r="CI10" s="304"/>
      <c r="CJ10" s="304"/>
      <c r="CK10" s="304"/>
      <c r="CL10" s="304"/>
      <c r="CM10" s="304"/>
      <c r="CN10" s="304"/>
      <c r="CO10" s="304"/>
      <c r="CP10" s="304"/>
      <c r="CQ10" s="304"/>
      <c r="CR10" s="304"/>
      <c r="CS10" s="304"/>
      <c r="CT10" s="304"/>
    </row>
    <row r="11" spans="1:98" x14ac:dyDescent="0.2">
      <c r="A11" s="417">
        <f t="shared" si="1"/>
        <v>4</v>
      </c>
      <c r="B11" s="418">
        <f>+'BUDGET '!B71</f>
        <v>0</v>
      </c>
      <c r="C11" s="305">
        <f>+'BUDGET '!C71</f>
        <v>0</v>
      </c>
      <c r="D11" s="409">
        <f t="shared" si="0"/>
        <v>0</v>
      </c>
      <c r="E11" s="306">
        <f>+'BUDGET '!AC71</f>
        <v>0</v>
      </c>
      <c r="F11" s="303"/>
      <c r="G11" s="304"/>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304"/>
      <c r="BL11" s="304"/>
      <c r="BM11" s="304"/>
      <c r="BN11" s="304"/>
      <c r="BO11" s="304"/>
      <c r="BP11" s="304"/>
      <c r="BQ11" s="304"/>
      <c r="BR11" s="304"/>
      <c r="BS11" s="304"/>
      <c r="BT11" s="304"/>
      <c r="BU11" s="304"/>
      <c r="BV11" s="304"/>
      <c r="BW11" s="304"/>
      <c r="BX11" s="304"/>
      <c r="BY11" s="304"/>
      <c r="BZ11" s="304"/>
      <c r="CA11" s="304"/>
      <c r="CB11" s="304"/>
      <c r="CC11" s="304"/>
      <c r="CD11" s="304"/>
      <c r="CE11" s="304"/>
      <c r="CF11" s="304"/>
      <c r="CG11" s="304"/>
      <c r="CH11" s="304"/>
      <c r="CI11" s="304"/>
      <c r="CJ11" s="304"/>
      <c r="CK11" s="304"/>
      <c r="CL11" s="304"/>
      <c r="CM11" s="304"/>
      <c r="CN11" s="304"/>
      <c r="CO11" s="304"/>
      <c r="CP11" s="304"/>
      <c r="CQ11" s="304"/>
      <c r="CR11" s="304"/>
      <c r="CS11" s="304"/>
      <c r="CT11" s="304"/>
    </row>
    <row r="12" spans="1:98" x14ac:dyDescent="0.2">
      <c r="A12" s="417">
        <f t="shared" si="1"/>
        <v>5</v>
      </c>
      <c r="B12" s="418">
        <f>+'BUDGET '!B72</f>
        <v>0</v>
      </c>
      <c r="C12" s="305">
        <f>+'BUDGET '!C72</f>
        <v>0</v>
      </c>
      <c r="D12" s="409">
        <f t="shared" si="0"/>
        <v>0</v>
      </c>
      <c r="E12" s="306">
        <f>+'BUDGET '!AC72</f>
        <v>0</v>
      </c>
      <c r="F12" s="303"/>
      <c r="G12" s="304"/>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4"/>
      <c r="BQ12" s="304"/>
      <c r="BR12" s="304"/>
      <c r="BS12" s="304"/>
      <c r="BT12" s="304"/>
      <c r="BU12" s="304"/>
      <c r="BV12" s="304"/>
      <c r="BW12" s="304"/>
      <c r="BX12" s="304"/>
      <c r="BY12" s="304"/>
      <c r="BZ12" s="304"/>
      <c r="CA12" s="304"/>
      <c r="CB12" s="304"/>
      <c r="CC12" s="304"/>
      <c r="CD12" s="304"/>
      <c r="CE12" s="304"/>
      <c r="CF12" s="304"/>
      <c r="CG12" s="304"/>
      <c r="CH12" s="304"/>
      <c r="CI12" s="304"/>
      <c r="CJ12" s="304"/>
      <c r="CK12" s="304"/>
      <c r="CL12" s="304"/>
      <c r="CM12" s="304"/>
      <c r="CN12" s="304"/>
      <c r="CO12" s="304"/>
      <c r="CP12" s="304"/>
      <c r="CQ12" s="304"/>
      <c r="CR12" s="304"/>
      <c r="CS12" s="304"/>
      <c r="CT12" s="304"/>
    </row>
    <row r="13" spans="1:98" x14ac:dyDescent="0.2">
      <c r="A13" s="417">
        <f t="shared" si="1"/>
        <v>6</v>
      </c>
      <c r="B13" s="418">
        <f>+'BUDGET '!B73</f>
        <v>0</v>
      </c>
      <c r="C13" s="305">
        <f>+'BUDGET '!C73</f>
        <v>0</v>
      </c>
      <c r="D13" s="409">
        <f t="shared" si="0"/>
        <v>0</v>
      </c>
      <c r="E13" s="306">
        <f>+'BUDGET '!AC73</f>
        <v>0</v>
      </c>
      <c r="F13" s="303"/>
      <c r="G13" s="304"/>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row>
    <row r="14" spans="1:98" x14ac:dyDescent="0.2">
      <c r="A14" s="417">
        <f t="shared" si="1"/>
        <v>7</v>
      </c>
      <c r="B14" s="418">
        <f>+'BUDGET '!B74</f>
        <v>0</v>
      </c>
      <c r="C14" s="305">
        <f>+'BUDGET '!C74</f>
        <v>0</v>
      </c>
      <c r="D14" s="409">
        <f t="shared" si="0"/>
        <v>0</v>
      </c>
      <c r="E14" s="306">
        <f>+'BUDGET '!AC74</f>
        <v>0</v>
      </c>
      <c r="F14" s="303"/>
      <c r="G14" s="304"/>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304"/>
      <c r="BL14" s="304"/>
      <c r="BM14" s="304"/>
      <c r="BN14" s="304"/>
      <c r="BO14" s="304"/>
      <c r="BP14" s="304"/>
      <c r="BQ14" s="304"/>
      <c r="BR14" s="304"/>
      <c r="BS14" s="304"/>
      <c r="BT14" s="304"/>
      <c r="BU14" s="304"/>
      <c r="BV14" s="304"/>
      <c r="BW14" s="304"/>
      <c r="BX14" s="304"/>
      <c r="BY14" s="304"/>
      <c r="BZ14" s="304"/>
      <c r="CA14" s="304"/>
      <c r="CB14" s="304"/>
      <c r="CC14" s="304"/>
      <c r="CD14" s="304"/>
      <c r="CE14" s="304"/>
      <c r="CF14" s="304"/>
      <c r="CG14" s="304"/>
      <c r="CH14" s="304"/>
      <c r="CI14" s="304"/>
      <c r="CJ14" s="304"/>
      <c r="CK14" s="304"/>
      <c r="CL14" s="304"/>
      <c r="CM14" s="304"/>
      <c r="CN14" s="304"/>
      <c r="CO14" s="304"/>
      <c r="CP14" s="304"/>
      <c r="CQ14" s="304"/>
      <c r="CR14" s="304"/>
      <c r="CS14" s="304"/>
      <c r="CT14" s="304"/>
    </row>
    <row r="15" spans="1:98" x14ac:dyDescent="0.2">
      <c r="A15" s="417">
        <f t="shared" si="1"/>
        <v>8</v>
      </c>
      <c r="B15" s="418">
        <f>+'BUDGET '!B75</f>
        <v>0</v>
      </c>
      <c r="C15" s="305">
        <f>+'BUDGET '!C75</f>
        <v>0</v>
      </c>
      <c r="D15" s="409">
        <f t="shared" si="0"/>
        <v>0</v>
      </c>
      <c r="E15" s="306">
        <f>+'BUDGET '!AC75</f>
        <v>0</v>
      </c>
      <c r="F15" s="303"/>
      <c r="G15" s="304"/>
      <c r="H15" s="304"/>
      <c r="I15" s="304"/>
      <c r="J15" s="304"/>
      <c r="K15" s="304"/>
      <c r="L15" s="304"/>
      <c r="M15" s="304"/>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4"/>
      <c r="AO15" s="304"/>
      <c r="AP15" s="304"/>
      <c r="AQ15" s="304"/>
      <c r="AR15" s="304"/>
      <c r="AS15" s="304"/>
      <c r="AT15" s="304"/>
      <c r="AU15" s="304"/>
      <c r="AV15" s="304"/>
      <c r="AW15" s="304"/>
      <c r="AX15" s="304"/>
      <c r="AY15" s="304"/>
      <c r="AZ15" s="304"/>
      <c r="BA15" s="304"/>
      <c r="BB15" s="304"/>
      <c r="BC15" s="304"/>
      <c r="BD15" s="304"/>
      <c r="BE15" s="304"/>
      <c r="BF15" s="304"/>
      <c r="BG15" s="304"/>
      <c r="BH15" s="304"/>
      <c r="BI15" s="304"/>
      <c r="BJ15" s="304"/>
      <c r="BK15" s="304"/>
      <c r="BL15" s="304"/>
      <c r="BM15" s="304"/>
      <c r="BN15" s="304"/>
      <c r="BO15" s="304"/>
      <c r="BP15" s="304"/>
      <c r="BQ15" s="304"/>
      <c r="BR15" s="304"/>
      <c r="BS15" s="304"/>
      <c r="BT15" s="304"/>
      <c r="BU15" s="304"/>
      <c r="BV15" s="304"/>
      <c r="BW15" s="304"/>
      <c r="BX15" s="304"/>
      <c r="BY15" s="304"/>
      <c r="BZ15" s="304"/>
      <c r="CA15" s="304"/>
      <c r="CB15" s="304"/>
      <c r="CC15" s="304"/>
      <c r="CD15" s="304"/>
      <c r="CE15" s="304"/>
      <c r="CF15" s="304"/>
      <c r="CG15" s="304"/>
      <c r="CH15" s="304"/>
      <c r="CI15" s="304"/>
      <c r="CJ15" s="304"/>
      <c r="CK15" s="304"/>
      <c r="CL15" s="304"/>
      <c r="CM15" s="304"/>
      <c r="CN15" s="304"/>
      <c r="CO15" s="304"/>
      <c r="CP15" s="304"/>
      <c r="CQ15" s="304"/>
      <c r="CR15" s="304"/>
      <c r="CS15" s="304"/>
      <c r="CT15" s="304"/>
    </row>
    <row r="16" spans="1:98" x14ac:dyDescent="0.2">
      <c r="A16" s="417">
        <f t="shared" si="1"/>
        <v>9</v>
      </c>
      <c r="B16" s="418">
        <f>+'BUDGET '!B76</f>
        <v>0</v>
      </c>
      <c r="C16" s="305">
        <f>+'BUDGET '!C76</f>
        <v>0</v>
      </c>
      <c r="D16" s="409">
        <f t="shared" si="0"/>
        <v>0</v>
      </c>
      <c r="E16" s="306">
        <f>+'BUDGET '!AC76</f>
        <v>0</v>
      </c>
      <c r="F16" s="303"/>
      <c r="G16" s="304"/>
      <c r="H16" s="304"/>
      <c r="I16" s="304"/>
      <c r="J16" s="304"/>
      <c r="K16" s="304"/>
      <c r="L16" s="304"/>
      <c r="M16" s="304"/>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4"/>
      <c r="AO16" s="304"/>
      <c r="AP16" s="304"/>
      <c r="AQ16" s="304"/>
      <c r="AR16" s="304"/>
      <c r="AS16" s="304"/>
      <c r="AT16" s="304"/>
      <c r="AU16" s="304"/>
      <c r="AV16" s="304"/>
      <c r="AW16" s="304"/>
      <c r="AX16" s="304"/>
      <c r="AY16" s="304"/>
      <c r="AZ16" s="304"/>
      <c r="BA16" s="304"/>
      <c r="BB16" s="304"/>
      <c r="BC16" s="304"/>
      <c r="BD16" s="304"/>
      <c r="BE16" s="304"/>
      <c r="BF16" s="304"/>
      <c r="BG16" s="304"/>
      <c r="BH16" s="304"/>
      <c r="BI16" s="304"/>
      <c r="BJ16" s="304"/>
      <c r="BK16" s="304"/>
      <c r="BL16" s="304"/>
      <c r="BM16" s="304"/>
      <c r="BN16" s="304"/>
      <c r="BO16" s="304"/>
      <c r="BP16" s="304"/>
      <c r="BQ16" s="304"/>
      <c r="BR16" s="304"/>
      <c r="BS16" s="304"/>
      <c r="BT16" s="304"/>
      <c r="BU16" s="304"/>
      <c r="BV16" s="304"/>
      <c r="BW16" s="304"/>
      <c r="BX16" s="304"/>
      <c r="BY16" s="304"/>
      <c r="BZ16" s="304"/>
      <c r="CA16" s="304"/>
      <c r="CB16" s="304"/>
      <c r="CC16" s="304"/>
      <c r="CD16" s="304"/>
      <c r="CE16" s="304"/>
      <c r="CF16" s="304"/>
      <c r="CG16" s="304"/>
      <c r="CH16" s="304"/>
      <c r="CI16" s="304"/>
      <c r="CJ16" s="304"/>
      <c r="CK16" s="304"/>
      <c r="CL16" s="304"/>
      <c r="CM16" s="304"/>
      <c r="CN16" s="304"/>
      <c r="CO16" s="304"/>
      <c r="CP16" s="304"/>
      <c r="CQ16" s="304"/>
      <c r="CR16" s="304"/>
      <c r="CS16" s="304"/>
      <c r="CT16" s="304"/>
    </row>
    <row r="17" spans="1:98" x14ac:dyDescent="0.2">
      <c r="A17" s="417">
        <f t="shared" si="1"/>
        <v>10</v>
      </c>
      <c r="B17" s="418">
        <f>+'BUDGET '!B77</f>
        <v>0</v>
      </c>
      <c r="C17" s="305">
        <f>+'BUDGET '!C77</f>
        <v>0</v>
      </c>
      <c r="D17" s="409">
        <f t="shared" si="0"/>
        <v>0</v>
      </c>
      <c r="E17" s="306">
        <f>+'BUDGET '!AC77</f>
        <v>0</v>
      </c>
      <c r="F17" s="303"/>
      <c r="G17" s="304"/>
      <c r="H17" s="304"/>
      <c r="I17" s="304"/>
      <c r="J17" s="304"/>
      <c r="K17" s="304"/>
      <c r="L17" s="304"/>
      <c r="M17" s="304"/>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4"/>
      <c r="AO17" s="304"/>
      <c r="AP17" s="304"/>
      <c r="AQ17" s="304"/>
      <c r="AR17" s="304"/>
      <c r="AS17" s="304"/>
      <c r="AT17" s="304"/>
      <c r="AU17" s="304"/>
      <c r="AV17" s="304"/>
      <c r="AW17" s="304"/>
      <c r="AX17" s="304"/>
      <c r="AY17" s="304"/>
      <c r="AZ17" s="304"/>
      <c r="BA17" s="304"/>
      <c r="BB17" s="304"/>
      <c r="BC17" s="304"/>
      <c r="BD17" s="304"/>
      <c r="BE17" s="304"/>
      <c r="BF17" s="304"/>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304"/>
      <c r="CF17" s="304"/>
      <c r="CG17" s="304"/>
      <c r="CH17" s="304"/>
      <c r="CI17" s="304"/>
      <c r="CJ17" s="304"/>
      <c r="CK17" s="304"/>
      <c r="CL17" s="304"/>
      <c r="CM17" s="304"/>
      <c r="CN17" s="304"/>
      <c r="CO17" s="304"/>
      <c r="CP17" s="304"/>
      <c r="CQ17" s="304"/>
      <c r="CR17" s="304"/>
      <c r="CS17" s="304"/>
      <c r="CT17" s="304"/>
    </row>
    <row r="18" spans="1:98" x14ac:dyDescent="0.2">
      <c r="A18" s="417">
        <f t="shared" si="1"/>
        <v>11</v>
      </c>
      <c r="B18" s="418">
        <f>+'BUDGET '!B78</f>
        <v>0</v>
      </c>
      <c r="C18" s="305">
        <f>+'BUDGET '!C78</f>
        <v>0</v>
      </c>
      <c r="D18" s="409">
        <f t="shared" si="0"/>
        <v>0</v>
      </c>
      <c r="E18" s="306">
        <f>+'BUDGET '!AC78</f>
        <v>0</v>
      </c>
      <c r="F18" s="303"/>
      <c r="G18" s="304"/>
      <c r="H18" s="304"/>
      <c r="I18" s="304"/>
      <c r="J18" s="304"/>
      <c r="K18" s="304"/>
      <c r="L18" s="304"/>
      <c r="M18" s="304"/>
      <c r="N18" s="304"/>
      <c r="O18" s="304"/>
      <c r="P18" s="304"/>
      <c r="Q18" s="304"/>
      <c r="R18" s="304"/>
      <c r="S18" s="304"/>
      <c r="T18" s="304"/>
      <c r="U18" s="304"/>
      <c r="V18" s="304"/>
      <c r="W18" s="304"/>
      <c r="X18" s="304"/>
      <c r="Y18" s="304"/>
      <c r="Z18" s="304"/>
      <c r="AA18" s="304"/>
      <c r="AB18" s="304"/>
      <c r="AC18" s="304"/>
      <c r="AD18" s="304"/>
      <c r="AE18" s="304"/>
      <c r="AF18" s="304"/>
      <c r="AG18" s="304"/>
      <c r="AH18" s="304"/>
      <c r="AI18" s="304"/>
      <c r="AJ18" s="304"/>
      <c r="AK18" s="304"/>
      <c r="AL18" s="304"/>
      <c r="AM18" s="304"/>
      <c r="AN18" s="304"/>
      <c r="AO18" s="304"/>
      <c r="AP18" s="304"/>
      <c r="AQ18" s="304"/>
      <c r="AR18" s="304"/>
      <c r="AS18" s="304"/>
      <c r="AT18" s="304"/>
      <c r="AU18" s="304"/>
      <c r="AV18" s="304"/>
      <c r="AW18" s="304"/>
      <c r="AX18" s="304"/>
      <c r="AY18" s="304"/>
      <c r="AZ18" s="304"/>
      <c r="BA18" s="304"/>
      <c r="BB18" s="304"/>
      <c r="BC18" s="304"/>
      <c r="BD18" s="304"/>
      <c r="BE18" s="304"/>
      <c r="BF18" s="304"/>
      <c r="BG18" s="304"/>
      <c r="BH18" s="304"/>
      <c r="BI18" s="304"/>
      <c r="BJ18" s="304"/>
      <c r="BK18" s="304"/>
      <c r="BL18" s="304"/>
      <c r="BM18" s="304"/>
      <c r="BN18" s="304"/>
      <c r="BO18" s="304"/>
      <c r="BP18" s="304"/>
      <c r="BQ18" s="304"/>
      <c r="BR18" s="304"/>
      <c r="BS18" s="304"/>
      <c r="BT18" s="304"/>
      <c r="BU18" s="304"/>
      <c r="BV18" s="304"/>
      <c r="BW18" s="304"/>
      <c r="BX18" s="304"/>
      <c r="BY18" s="304"/>
      <c r="BZ18" s="304"/>
      <c r="CA18" s="304"/>
      <c r="CB18" s="304"/>
      <c r="CC18" s="304"/>
      <c r="CD18" s="304"/>
      <c r="CE18" s="304"/>
      <c r="CF18" s="304"/>
      <c r="CG18" s="304"/>
      <c r="CH18" s="304"/>
      <c r="CI18" s="304"/>
      <c r="CJ18" s="304"/>
      <c r="CK18" s="304"/>
      <c r="CL18" s="304"/>
      <c r="CM18" s="304"/>
      <c r="CN18" s="304"/>
      <c r="CO18" s="304"/>
      <c r="CP18" s="304"/>
      <c r="CQ18" s="304"/>
      <c r="CR18" s="304"/>
      <c r="CS18" s="304"/>
      <c r="CT18" s="304"/>
    </row>
    <row r="19" spans="1:98" x14ac:dyDescent="0.2">
      <c r="A19" s="417">
        <f t="shared" si="1"/>
        <v>12</v>
      </c>
      <c r="B19" s="418">
        <f>+'BUDGET '!B79</f>
        <v>0</v>
      </c>
      <c r="C19" s="305">
        <f>+'BUDGET '!C79</f>
        <v>0</v>
      </c>
      <c r="D19" s="409">
        <f t="shared" si="0"/>
        <v>0</v>
      </c>
      <c r="E19" s="306">
        <f>+'BUDGET '!AC79</f>
        <v>0</v>
      </c>
      <c r="F19" s="303"/>
      <c r="G19" s="304"/>
      <c r="H19" s="304"/>
      <c r="I19" s="304"/>
      <c r="J19" s="304"/>
      <c r="K19" s="304"/>
      <c r="L19" s="304"/>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4"/>
      <c r="AM19" s="304"/>
      <c r="AN19" s="304"/>
      <c r="AO19" s="304"/>
      <c r="AP19" s="304"/>
      <c r="AQ19" s="304"/>
      <c r="AR19" s="304"/>
      <c r="AS19" s="304"/>
      <c r="AT19" s="304"/>
      <c r="AU19" s="304"/>
      <c r="AV19" s="304"/>
      <c r="AW19" s="304"/>
      <c r="AX19" s="304"/>
      <c r="AY19" s="304"/>
      <c r="AZ19" s="304"/>
      <c r="BA19" s="304"/>
      <c r="BB19" s="304"/>
      <c r="BC19" s="304"/>
      <c r="BD19" s="304"/>
      <c r="BE19" s="304"/>
      <c r="BF19" s="304"/>
      <c r="BG19" s="304"/>
      <c r="BH19" s="304"/>
      <c r="BI19" s="304"/>
      <c r="BJ19" s="304"/>
      <c r="BK19" s="304"/>
      <c r="BL19" s="304"/>
      <c r="BM19" s="304"/>
      <c r="BN19" s="304"/>
      <c r="BO19" s="304"/>
      <c r="BP19" s="304"/>
      <c r="BQ19" s="304"/>
      <c r="BR19" s="304"/>
      <c r="BS19" s="304"/>
      <c r="BT19" s="304"/>
      <c r="BU19" s="304"/>
      <c r="BV19" s="304"/>
      <c r="BW19" s="304"/>
      <c r="BX19" s="304"/>
      <c r="BY19" s="304"/>
      <c r="BZ19" s="304"/>
      <c r="CA19" s="304"/>
      <c r="CB19" s="304"/>
      <c r="CC19" s="304"/>
      <c r="CD19" s="304"/>
      <c r="CE19" s="304"/>
      <c r="CF19" s="304"/>
      <c r="CG19" s="304"/>
      <c r="CH19" s="304"/>
      <c r="CI19" s="304"/>
      <c r="CJ19" s="304"/>
      <c r="CK19" s="304"/>
      <c r="CL19" s="304"/>
      <c r="CM19" s="304"/>
      <c r="CN19" s="304"/>
      <c r="CO19" s="304"/>
      <c r="CP19" s="304"/>
      <c r="CQ19" s="304"/>
      <c r="CR19" s="304"/>
      <c r="CS19" s="304"/>
      <c r="CT19" s="304"/>
    </row>
    <row r="20" spans="1:98" x14ac:dyDescent="0.2">
      <c r="A20" s="417">
        <f t="shared" si="1"/>
        <v>13</v>
      </c>
      <c r="B20" s="418">
        <f>+'BUDGET '!B80</f>
        <v>0</v>
      </c>
      <c r="C20" s="305">
        <f>+'BUDGET '!C80</f>
        <v>0</v>
      </c>
      <c r="D20" s="409">
        <f t="shared" si="0"/>
        <v>0</v>
      </c>
      <c r="E20" s="306">
        <f>+'BUDGET '!AC80</f>
        <v>0</v>
      </c>
      <c r="F20" s="303"/>
      <c r="G20" s="304"/>
      <c r="H20" s="304"/>
      <c r="I20" s="304"/>
      <c r="J20" s="304"/>
      <c r="K20" s="304"/>
      <c r="L20" s="304"/>
      <c r="M20" s="304"/>
      <c r="N20" s="304"/>
      <c r="O20" s="304"/>
      <c r="P20" s="304"/>
      <c r="Q20" s="304"/>
      <c r="R20" s="304"/>
      <c r="S20" s="304"/>
      <c r="T20" s="304"/>
      <c r="U20" s="304"/>
      <c r="V20" s="304"/>
      <c r="W20" s="304"/>
      <c r="X20" s="304"/>
      <c r="Y20" s="304"/>
      <c r="Z20" s="304"/>
      <c r="AA20" s="304"/>
      <c r="AB20" s="304"/>
      <c r="AC20" s="304"/>
      <c r="AD20" s="304"/>
      <c r="AE20" s="304"/>
      <c r="AF20" s="304"/>
      <c r="AG20" s="304"/>
      <c r="AH20" s="304"/>
      <c r="AI20" s="304"/>
      <c r="AJ20" s="304"/>
      <c r="AK20" s="304"/>
      <c r="AL20" s="304"/>
      <c r="AM20" s="304"/>
      <c r="AN20" s="304"/>
      <c r="AO20" s="304"/>
      <c r="AP20" s="304"/>
      <c r="AQ20" s="304"/>
      <c r="AR20" s="304"/>
      <c r="AS20" s="304"/>
      <c r="AT20" s="304"/>
      <c r="AU20" s="304"/>
      <c r="AV20" s="304"/>
      <c r="AW20" s="304"/>
      <c r="AX20" s="304"/>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4"/>
      <c r="BZ20" s="304"/>
      <c r="CA20" s="304"/>
      <c r="CB20" s="304"/>
      <c r="CC20" s="304"/>
      <c r="CD20" s="304"/>
      <c r="CE20" s="304"/>
      <c r="CF20" s="304"/>
      <c r="CG20" s="304"/>
      <c r="CH20" s="304"/>
      <c r="CI20" s="304"/>
      <c r="CJ20" s="304"/>
      <c r="CK20" s="304"/>
      <c r="CL20" s="304"/>
      <c r="CM20" s="304"/>
      <c r="CN20" s="304"/>
      <c r="CO20" s="304"/>
      <c r="CP20" s="304"/>
      <c r="CQ20" s="304"/>
      <c r="CR20" s="304"/>
      <c r="CS20" s="304"/>
      <c r="CT20" s="304"/>
    </row>
    <row r="21" spans="1:98" x14ac:dyDescent="0.2">
      <c r="A21" s="417">
        <f t="shared" si="1"/>
        <v>14</v>
      </c>
      <c r="B21" s="418">
        <f>+'BUDGET '!B81</f>
        <v>0</v>
      </c>
      <c r="C21" s="305">
        <f>+'BUDGET '!C81</f>
        <v>0</v>
      </c>
      <c r="D21" s="409">
        <f t="shared" si="0"/>
        <v>0</v>
      </c>
      <c r="E21" s="306">
        <f>+'BUDGET '!AC81</f>
        <v>0</v>
      </c>
      <c r="F21" s="303"/>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304"/>
      <c r="AH21" s="304"/>
      <c r="AI21" s="304"/>
      <c r="AJ21" s="304"/>
      <c r="AK21" s="304"/>
      <c r="AL21" s="304"/>
      <c r="AM21" s="304"/>
      <c r="AN21" s="304"/>
      <c r="AO21" s="304"/>
      <c r="AP21" s="304"/>
      <c r="AQ21" s="304"/>
      <c r="AR21" s="304"/>
      <c r="AS21" s="304"/>
      <c r="AT21" s="304"/>
      <c r="AU21" s="304"/>
      <c r="AV21" s="304"/>
      <c r="AW21" s="304"/>
      <c r="AX21" s="304"/>
      <c r="AY21" s="304"/>
      <c r="AZ21" s="304"/>
      <c r="BA21" s="304"/>
      <c r="BB21" s="304"/>
      <c r="BC21" s="304"/>
      <c r="BD21" s="304"/>
      <c r="BE21" s="304"/>
      <c r="BF21" s="304"/>
      <c r="BG21" s="304"/>
      <c r="BH21" s="304"/>
      <c r="BI21" s="304"/>
      <c r="BJ21" s="304"/>
      <c r="BK21" s="304"/>
      <c r="BL21" s="304"/>
      <c r="BM21" s="304"/>
      <c r="BN21" s="304"/>
      <c r="BO21" s="304"/>
      <c r="BP21" s="304"/>
      <c r="BQ21" s="304"/>
      <c r="BR21" s="304"/>
      <c r="BS21" s="304"/>
      <c r="BT21" s="304"/>
      <c r="BU21" s="304"/>
      <c r="BV21" s="304"/>
      <c r="BW21" s="304"/>
      <c r="BX21" s="304"/>
      <c r="BY21" s="304"/>
      <c r="BZ21" s="304"/>
      <c r="CA21" s="304"/>
      <c r="CB21" s="304"/>
      <c r="CC21" s="304"/>
      <c r="CD21" s="304"/>
      <c r="CE21" s="304"/>
      <c r="CF21" s="304"/>
      <c r="CG21" s="304"/>
      <c r="CH21" s="304"/>
      <c r="CI21" s="304"/>
      <c r="CJ21" s="304"/>
      <c r="CK21" s="304"/>
      <c r="CL21" s="304"/>
      <c r="CM21" s="304"/>
      <c r="CN21" s="304"/>
      <c r="CO21" s="304"/>
      <c r="CP21" s="304"/>
      <c r="CQ21" s="304"/>
      <c r="CR21" s="304"/>
      <c r="CS21" s="304"/>
      <c r="CT21" s="304"/>
    </row>
    <row r="22" spans="1:98" x14ac:dyDescent="0.2">
      <c r="A22" s="417">
        <f t="shared" si="1"/>
        <v>15</v>
      </c>
      <c r="B22" s="418">
        <f>+'BUDGET '!B82</f>
        <v>0</v>
      </c>
      <c r="C22" s="305">
        <f>+'BUDGET '!C82</f>
        <v>0</v>
      </c>
      <c r="D22" s="409">
        <f t="shared" si="0"/>
        <v>0</v>
      </c>
      <c r="E22" s="306">
        <f>+'BUDGET '!AC82</f>
        <v>0</v>
      </c>
      <c r="F22" s="303"/>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04"/>
      <c r="AX22" s="304"/>
      <c r="AY22" s="304"/>
      <c r="AZ22" s="304"/>
      <c r="BA22" s="304"/>
      <c r="BB22" s="304"/>
      <c r="BC22" s="304"/>
      <c r="BD22" s="304"/>
      <c r="BE22" s="304"/>
      <c r="BF22" s="304"/>
      <c r="BG22" s="304"/>
      <c r="BH22" s="304"/>
      <c r="BI22" s="304"/>
      <c r="BJ22" s="304"/>
      <c r="BK22" s="304"/>
      <c r="BL22" s="304"/>
      <c r="BM22" s="304"/>
      <c r="BN22" s="304"/>
      <c r="BO22" s="304"/>
      <c r="BP22" s="304"/>
      <c r="BQ22" s="304"/>
      <c r="BR22" s="304"/>
      <c r="BS22" s="304"/>
      <c r="BT22" s="304"/>
      <c r="BU22" s="304"/>
      <c r="BV22" s="304"/>
      <c r="BW22" s="304"/>
      <c r="BX22" s="304"/>
      <c r="BY22" s="304"/>
      <c r="BZ22" s="304"/>
      <c r="CA22" s="304"/>
      <c r="CB22" s="304"/>
      <c r="CC22" s="304"/>
      <c r="CD22" s="304"/>
      <c r="CE22" s="304"/>
      <c r="CF22" s="304"/>
      <c r="CG22" s="304"/>
      <c r="CH22" s="304"/>
      <c r="CI22" s="304"/>
      <c r="CJ22" s="304"/>
      <c r="CK22" s="304"/>
      <c r="CL22" s="304"/>
      <c r="CM22" s="304"/>
      <c r="CN22" s="304"/>
      <c r="CO22" s="304"/>
      <c r="CP22" s="304"/>
      <c r="CQ22" s="304"/>
      <c r="CR22" s="304"/>
      <c r="CS22" s="304"/>
      <c r="CT22" s="304"/>
    </row>
    <row r="23" spans="1:98" x14ac:dyDescent="0.2">
      <c r="A23" s="417">
        <f t="shared" si="1"/>
        <v>16</v>
      </c>
      <c r="B23" s="418">
        <f>+'BUDGET '!B83</f>
        <v>0</v>
      </c>
      <c r="C23" s="305">
        <f>+'BUDGET '!C83</f>
        <v>0</v>
      </c>
      <c r="D23" s="409">
        <f t="shared" si="0"/>
        <v>0</v>
      </c>
      <c r="E23" s="306">
        <f>+'BUDGET '!AC83</f>
        <v>0</v>
      </c>
      <c r="F23" s="303"/>
      <c r="G23" s="304"/>
      <c r="H23" s="304"/>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04"/>
      <c r="AX23" s="304"/>
      <c r="AY23" s="304"/>
      <c r="AZ23" s="304"/>
      <c r="BA23" s="304"/>
      <c r="BB23" s="304"/>
      <c r="BC23" s="304"/>
      <c r="BD23" s="304"/>
      <c r="BE23" s="304"/>
      <c r="BF23" s="304"/>
      <c r="BG23" s="304"/>
      <c r="BH23" s="304"/>
      <c r="BI23" s="304"/>
      <c r="BJ23" s="304"/>
      <c r="BK23" s="304"/>
      <c r="BL23" s="304"/>
      <c r="BM23" s="304"/>
      <c r="BN23" s="304"/>
      <c r="BO23" s="304"/>
      <c r="BP23" s="304"/>
      <c r="BQ23" s="304"/>
      <c r="BR23" s="304"/>
      <c r="BS23" s="304"/>
      <c r="BT23" s="304"/>
      <c r="BU23" s="304"/>
      <c r="BV23" s="304"/>
      <c r="BW23" s="304"/>
      <c r="BX23" s="304"/>
      <c r="BY23" s="304"/>
      <c r="BZ23" s="304"/>
      <c r="CA23" s="304"/>
      <c r="CB23" s="304"/>
      <c r="CC23" s="304"/>
      <c r="CD23" s="304"/>
      <c r="CE23" s="304"/>
      <c r="CF23" s="304"/>
      <c r="CG23" s="304"/>
      <c r="CH23" s="304"/>
      <c r="CI23" s="304"/>
      <c r="CJ23" s="304"/>
      <c r="CK23" s="304"/>
      <c r="CL23" s="304"/>
      <c r="CM23" s="304"/>
      <c r="CN23" s="304"/>
      <c r="CO23" s="304"/>
      <c r="CP23" s="304"/>
      <c r="CQ23" s="304"/>
      <c r="CR23" s="304"/>
      <c r="CS23" s="304"/>
      <c r="CT23" s="304"/>
    </row>
    <row r="24" spans="1:98" x14ac:dyDescent="0.2">
      <c r="A24" s="417">
        <f t="shared" si="1"/>
        <v>17</v>
      </c>
      <c r="B24" s="418">
        <f>+'BUDGET '!B84</f>
        <v>0</v>
      </c>
      <c r="C24" s="305">
        <f>+'BUDGET '!C84</f>
        <v>0</v>
      </c>
      <c r="D24" s="409">
        <f t="shared" si="0"/>
        <v>0</v>
      </c>
      <c r="E24" s="306">
        <f>+'BUDGET '!AC84</f>
        <v>0</v>
      </c>
      <c r="F24" s="303"/>
      <c r="G24" s="304"/>
      <c r="H24" s="304"/>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04"/>
      <c r="AX24" s="304"/>
      <c r="AY24" s="304"/>
      <c r="AZ24" s="304"/>
      <c r="BA24" s="304"/>
      <c r="BB24" s="304"/>
      <c r="BC24" s="304"/>
      <c r="BD24" s="304"/>
      <c r="BE24" s="304"/>
      <c r="BF24" s="304"/>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304"/>
      <c r="CF24" s="304"/>
      <c r="CG24" s="304"/>
      <c r="CH24" s="304"/>
      <c r="CI24" s="304"/>
      <c r="CJ24" s="304"/>
      <c r="CK24" s="304"/>
      <c r="CL24" s="304"/>
      <c r="CM24" s="304"/>
      <c r="CN24" s="304"/>
      <c r="CO24" s="304"/>
      <c r="CP24" s="304"/>
      <c r="CQ24" s="304"/>
      <c r="CR24" s="304"/>
      <c r="CS24" s="304"/>
      <c r="CT24" s="304"/>
    </row>
    <row r="25" spans="1:98" s="405" customFormat="1" x14ac:dyDescent="0.2">
      <c r="A25" s="417">
        <f t="shared" si="1"/>
        <v>18</v>
      </c>
      <c r="B25" s="418">
        <f>+'BUDGET '!B85</f>
        <v>0</v>
      </c>
      <c r="C25" s="305">
        <f>+'BUDGET '!C85</f>
        <v>0</v>
      </c>
      <c r="D25" s="409">
        <f t="shared" si="0"/>
        <v>0</v>
      </c>
      <c r="E25" s="306">
        <f>+'BUDGET '!AC85</f>
        <v>0</v>
      </c>
      <c r="F25" s="415"/>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416"/>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row>
    <row r="26" spans="1:98" s="405" customFormat="1" x14ac:dyDescent="0.2">
      <c r="A26" s="417">
        <f t="shared" si="1"/>
        <v>19</v>
      </c>
      <c r="B26" s="418">
        <f>+'BUDGET '!B86</f>
        <v>0</v>
      </c>
      <c r="C26" s="305">
        <f>+'BUDGET '!C86</f>
        <v>0</v>
      </c>
      <c r="D26" s="409">
        <f t="shared" si="0"/>
        <v>0</v>
      </c>
      <c r="E26" s="306">
        <f>+'BUDGET '!AC86</f>
        <v>0</v>
      </c>
      <c r="F26" s="415"/>
      <c r="G26" s="416"/>
      <c r="H26" s="416"/>
      <c r="I26" s="416"/>
      <c r="J26" s="416"/>
      <c r="K26" s="416"/>
      <c r="L26" s="416"/>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6"/>
      <c r="AM26" s="416"/>
      <c r="AN26" s="416"/>
      <c r="AO26" s="416"/>
      <c r="AP26" s="416"/>
      <c r="AQ26" s="416"/>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6"/>
      <c r="CE26" s="416"/>
      <c r="CF26" s="416"/>
      <c r="CG26" s="416"/>
      <c r="CH26" s="416"/>
      <c r="CI26" s="416"/>
      <c r="CJ26" s="416"/>
      <c r="CK26" s="416"/>
      <c r="CL26" s="416"/>
      <c r="CM26" s="416"/>
      <c r="CN26" s="416"/>
      <c r="CO26" s="416"/>
      <c r="CP26" s="416"/>
      <c r="CQ26" s="416"/>
      <c r="CR26" s="416"/>
      <c r="CS26" s="416"/>
      <c r="CT26" s="416"/>
    </row>
    <row r="27" spans="1:98" s="405" customFormat="1" x14ac:dyDescent="0.2">
      <c r="A27" s="417">
        <f t="shared" si="1"/>
        <v>20</v>
      </c>
      <c r="B27" s="418">
        <f>+'BUDGET '!B87</f>
        <v>0</v>
      </c>
      <c r="C27" s="305">
        <f>+'BUDGET '!C87</f>
        <v>0</v>
      </c>
      <c r="D27" s="409">
        <f t="shared" si="0"/>
        <v>0</v>
      </c>
      <c r="E27" s="306">
        <f>+'BUDGET '!AC87</f>
        <v>0</v>
      </c>
      <c r="F27" s="415"/>
      <c r="G27" s="416"/>
      <c r="H27" s="416"/>
      <c r="I27" s="416"/>
      <c r="J27" s="416"/>
      <c r="K27" s="416"/>
      <c r="L27" s="416"/>
      <c r="M27" s="416"/>
      <c r="N27" s="416"/>
      <c r="O27" s="416"/>
      <c r="P27" s="416"/>
      <c r="Q27" s="416"/>
      <c r="R27" s="416"/>
      <c r="S27" s="416"/>
      <c r="T27" s="416"/>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6"/>
      <c r="AZ27" s="416"/>
      <c r="BA27" s="416"/>
      <c r="BB27" s="416"/>
      <c r="BC27" s="416"/>
      <c r="BD27" s="416"/>
      <c r="BE27" s="416"/>
      <c r="BF27" s="416"/>
      <c r="BG27" s="416"/>
      <c r="BH27" s="416"/>
      <c r="BI27" s="416"/>
      <c r="BJ27" s="416"/>
      <c r="BK27" s="416"/>
      <c r="BL27" s="416"/>
      <c r="BM27" s="416"/>
      <c r="BN27" s="416"/>
      <c r="BO27" s="416"/>
      <c r="BP27" s="416"/>
      <c r="BQ27" s="416"/>
      <c r="BR27" s="416"/>
      <c r="BS27" s="416"/>
      <c r="BT27" s="416"/>
      <c r="BU27" s="416"/>
      <c r="BV27" s="416"/>
      <c r="BW27" s="416"/>
      <c r="BX27" s="416"/>
      <c r="BY27" s="416"/>
      <c r="BZ27" s="416"/>
      <c r="CA27" s="416"/>
      <c r="CB27" s="416"/>
      <c r="CC27" s="416"/>
      <c r="CD27" s="416"/>
      <c r="CE27" s="416"/>
      <c r="CF27" s="416"/>
      <c r="CG27" s="416"/>
      <c r="CH27" s="416"/>
      <c r="CI27" s="416"/>
      <c r="CJ27" s="416"/>
      <c r="CK27" s="416"/>
      <c r="CL27" s="416"/>
      <c r="CM27" s="416"/>
      <c r="CN27" s="416"/>
      <c r="CO27" s="416"/>
      <c r="CP27" s="416"/>
      <c r="CQ27" s="416"/>
      <c r="CR27" s="416"/>
      <c r="CS27" s="416"/>
      <c r="CT27" s="416"/>
    </row>
    <row r="28" spans="1:98" s="405" customFormat="1" x14ac:dyDescent="0.2">
      <c r="A28" s="417">
        <f t="shared" si="1"/>
        <v>21</v>
      </c>
      <c r="B28" s="418">
        <f>+'BUDGET '!B88</f>
        <v>0</v>
      </c>
      <c r="C28" s="305">
        <f>+'BUDGET '!C88</f>
        <v>0</v>
      </c>
      <c r="D28" s="409">
        <f t="shared" si="0"/>
        <v>0</v>
      </c>
      <c r="E28" s="306">
        <f>+'BUDGET '!AC88</f>
        <v>0</v>
      </c>
      <c r="F28" s="415"/>
      <c r="G28" s="416"/>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6"/>
      <c r="AP28" s="416"/>
      <c r="AQ28" s="416"/>
      <c r="AR28" s="416"/>
      <c r="AS28" s="416"/>
      <c r="AT28" s="416"/>
      <c r="AU28" s="416"/>
      <c r="AV28" s="416"/>
      <c r="AW28" s="416"/>
      <c r="AX28" s="416"/>
      <c r="AY28" s="416"/>
      <c r="AZ28" s="416"/>
      <c r="BA28" s="416"/>
      <c r="BB28" s="416"/>
      <c r="BC28" s="416"/>
      <c r="BD28" s="416"/>
      <c r="BE28" s="416"/>
      <c r="BF28" s="416"/>
      <c r="BG28" s="416"/>
      <c r="BH28" s="416"/>
      <c r="BI28" s="416"/>
      <c r="BJ28" s="416"/>
      <c r="BK28" s="416"/>
      <c r="BL28" s="416"/>
      <c r="BM28" s="416"/>
      <c r="BN28" s="416"/>
      <c r="BO28" s="416"/>
      <c r="BP28" s="416"/>
      <c r="BQ28" s="416"/>
      <c r="BR28" s="416"/>
      <c r="BS28" s="416"/>
      <c r="BT28" s="416"/>
      <c r="BU28" s="416"/>
      <c r="BV28" s="416"/>
      <c r="BW28" s="416"/>
      <c r="BX28" s="416"/>
      <c r="BY28" s="416"/>
      <c r="BZ28" s="416"/>
      <c r="CA28" s="416"/>
      <c r="CB28" s="416"/>
      <c r="CC28" s="416"/>
      <c r="CD28" s="416"/>
      <c r="CE28" s="416"/>
      <c r="CF28" s="416"/>
      <c r="CG28" s="416"/>
      <c r="CH28" s="416"/>
      <c r="CI28" s="416"/>
      <c r="CJ28" s="416"/>
      <c r="CK28" s="416"/>
      <c r="CL28" s="416"/>
      <c r="CM28" s="416"/>
      <c r="CN28" s="416"/>
      <c r="CO28" s="416"/>
      <c r="CP28" s="416"/>
      <c r="CQ28" s="416"/>
      <c r="CR28" s="416"/>
      <c r="CS28" s="416"/>
      <c r="CT28" s="416"/>
    </row>
    <row r="29" spans="1:98" s="405" customFormat="1" x14ac:dyDescent="0.2">
      <c r="A29" s="417">
        <f t="shared" si="1"/>
        <v>22</v>
      </c>
      <c r="B29" s="418">
        <f>+'BUDGET '!B89</f>
        <v>0</v>
      </c>
      <c r="C29" s="305">
        <f>+'BUDGET '!C89</f>
        <v>0</v>
      </c>
      <c r="D29" s="409">
        <f t="shared" si="0"/>
        <v>0</v>
      </c>
      <c r="E29" s="306">
        <f>+'BUDGET '!AC89</f>
        <v>0</v>
      </c>
      <c r="F29" s="415"/>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6"/>
      <c r="AF29" s="416"/>
      <c r="AG29" s="416"/>
      <c r="AH29" s="416"/>
      <c r="AI29" s="416"/>
      <c r="AJ29" s="416"/>
      <c r="AK29" s="416"/>
      <c r="AL29" s="416"/>
      <c r="AM29" s="416"/>
      <c r="AN29" s="416"/>
      <c r="AO29" s="416"/>
      <c r="AP29" s="416"/>
      <c r="AQ29" s="416"/>
      <c r="AR29" s="416"/>
      <c r="AS29" s="416"/>
      <c r="AT29" s="416"/>
      <c r="AU29" s="416"/>
      <c r="AV29" s="416"/>
      <c r="AW29" s="416"/>
      <c r="AX29" s="416"/>
      <c r="AY29" s="416"/>
      <c r="AZ29" s="416"/>
      <c r="BA29" s="416"/>
      <c r="BB29" s="416"/>
      <c r="BC29" s="416"/>
      <c r="BD29" s="416"/>
      <c r="BE29" s="416"/>
      <c r="BF29" s="416"/>
      <c r="BG29" s="416"/>
      <c r="BH29" s="416"/>
      <c r="BI29" s="416"/>
      <c r="BJ29" s="416"/>
      <c r="BK29" s="416"/>
      <c r="BL29" s="416"/>
      <c r="BM29" s="416"/>
      <c r="BN29" s="416"/>
      <c r="BO29" s="416"/>
      <c r="BP29" s="416"/>
      <c r="BQ29" s="416"/>
      <c r="BR29" s="416"/>
      <c r="BS29" s="416"/>
      <c r="BT29" s="416"/>
      <c r="BU29" s="416"/>
      <c r="BV29" s="416"/>
      <c r="BW29" s="416"/>
      <c r="BX29" s="416"/>
      <c r="BY29" s="416"/>
      <c r="BZ29" s="416"/>
      <c r="CA29" s="416"/>
      <c r="CB29" s="416"/>
      <c r="CC29" s="416"/>
      <c r="CD29" s="416"/>
      <c r="CE29" s="416"/>
      <c r="CF29" s="416"/>
      <c r="CG29" s="416"/>
      <c r="CH29" s="416"/>
      <c r="CI29" s="416"/>
      <c r="CJ29" s="416"/>
      <c r="CK29" s="416"/>
      <c r="CL29" s="416"/>
      <c r="CM29" s="416"/>
      <c r="CN29" s="416"/>
      <c r="CO29" s="416"/>
      <c r="CP29" s="416"/>
      <c r="CQ29" s="416"/>
      <c r="CR29" s="416"/>
      <c r="CS29" s="416"/>
      <c r="CT29" s="416"/>
    </row>
    <row r="30" spans="1:98" s="405" customFormat="1" x14ac:dyDescent="0.2">
      <c r="A30" s="417">
        <f t="shared" si="1"/>
        <v>23</v>
      </c>
      <c r="B30" s="418">
        <f>+'BUDGET '!B90</f>
        <v>0</v>
      </c>
      <c r="C30" s="305">
        <f>+'BUDGET '!C90</f>
        <v>0</v>
      </c>
      <c r="D30" s="409">
        <f t="shared" si="0"/>
        <v>0</v>
      </c>
      <c r="E30" s="306">
        <f>+'BUDGET '!AC90</f>
        <v>0</v>
      </c>
      <c r="F30" s="415"/>
      <c r="G30" s="416"/>
      <c r="H30" s="416"/>
      <c r="I30" s="416"/>
      <c r="J30" s="416"/>
      <c r="K30" s="416"/>
      <c r="L30" s="416"/>
      <c r="M30" s="416"/>
      <c r="N30" s="416"/>
      <c r="O30" s="416"/>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c r="BP30" s="416"/>
      <c r="BQ30" s="416"/>
      <c r="BR30" s="416"/>
      <c r="BS30" s="416"/>
      <c r="BT30" s="416"/>
      <c r="BU30" s="416"/>
      <c r="BV30" s="416"/>
      <c r="BW30" s="416"/>
      <c r="BX30" s="416"/>
      <c r="BY30" s="416"/>
      <c r="BZ30" s="416"/>
      <c r="CA30" s="416"/>
      <c r="CB30" s="416"/>
      <c r="CC30" s="416"/>
      <c r="CD30" s="416"/>
      <c r="CE30" s="416"/>
      <c r="CF30" s="416"/>
      <c r="CG30" s="416"/>
      <c r="CH30" s="416"/>
      <c r="CI30" s="416"/>
      <c r="CJ30" s="416"/>
      <c r="CK30" s="416"/>
      <c r="CL30" s="416"/>
      <c r="CM30" s="416"/>
      <c r="CN30" s="416"/>
      <c r="CO30" s="416"/>
      <c r="CP30" s="416"/>
      <c r="CQ30" s="416"/>
      <c r="CR30" s="416"/>
      <c r="CS30" s="416"/>
      <c r="CT30" s="416"/>
    </row>
    <row r="31" spans="1:98" s="405" customFormat="1" x14ac:dyDescent="0.2">
      <c r="A31" s="417">
        <f t="shared" si="1"/>
        <v>24</v>
      </c>
      <c r="B31" s="418">
        <f>+'BUDGET '!B91</f>
        <v>0</v>
      </c>
      <c r="C31" s="305">
        <f>+'BUDGET '!C91</f>
        <v>0</v>
      </c>
      <c r="D31" s="409">
        <f t="shared" si="0"/>
        <v>0</v>
      </c>
      <c r="E31" s="306">
        <f>+'BUDGET '!AC91</f>
        <v>0</v>
      </c>
      <c r="F31" s="415"/>
      <c r="G31" s="416"/>
      <c r="H31" s="416"/>
      <c r="I31" s="416"/>
      <c r="J31" s="416"/>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c r="BU31" s="416"/>
      <c r="BV31" s="416"/>
      <c r="BW31" s="416"/>
      <c r="BX31" s="416"/>
      <c r="BY31" s="416"/>
      <c r="BZ31" s="416"/>
      <c r="CA31" s="416"/>
      <c r="CB31" s="416"/>
      <c r="CC31" s="416"/>
      <c r="CD31" s="416"/>
      <c r="CE31" s="416"/>
      <c r="CF31" s="416"/>
      <c r="CG31" s="416"/>
      <c r="CH31" s="416"/>
      <c r="CI31" s="416"/>
      <c r="CJ31" s="416"/>
      <c r="CK31" s="416"/>
      <c r="CL31" s="416"/>
      <c r="CM31" s="416"/>
      <c r="CN31" s="416"/>
      <c r="CO31" s="416"/>
      <c r="CP31" s="416"/>
      <c r="CQ31" s="416"/>
      <c r="CR31" s="416"/>
      <c r="CS31" s="416"/>
      <c r="CT31" s="416"/>
    </row>
    <row r="32" spans="1:98" x14ac:dyDescent="0.2">
      <c r="A32" s="417">
        <f t="shared" si="1"/>
        <v>25</v>
      </c>
      <c r="B32" s="418">
        <f>+'BUDGET '!B92</f>
        <v>0</v>
      </c>
      <c r="C32" s="305">
        <f>+'BUDGET '!C92</f>
        <v>0</v>
      </c>
      <c r="D32" s="409">
        <f t="shared" si="0"/>
        <v>0</v>
      </c>
      <c r="E32" s="306">
        <f>+'BUDGET '!AC92</f>
        <v>0</v>
      </c>
      <c r="F32" s="303"/>
      <c r="G32" s="304"/>
      <c r="H32" s="304"/>
      <c r="I32" s="304"/>
      <c r="J32" s="304"/>
      <c r="K32" s="304"/>
      <c r="L32" s="304"/>
      <c r="M32" s="304"/>
      <c r="N32" s="304"/>
      <c r="O32" s="304"/>
      <c r="P32" s="304"/>
      <c r="Q32" s="304"/>
      <c r="R32" s="304"/>
      <c r="S32" s="304"/>
      <c r="T32" s="304"/>
      <c r="U32" s="304"/>
      <c r="V32" s="304"/>
      <c r="W32" s="304"/>
      <c r="X32" s="304"/>
      <c r="Y32" s="304"/>
      <c r="Z32" s="304"/>
      <c r="AA32" s="304"/>
      <c r="AB32" s="304"/>
      <c r="AC32" s="304"/>
      <c r="AD32" s="304"/>
      <c r="AE32" s="304"/>
      <c r="AF32" s="304"/>
      <c r="AG32" s="304"/>
      <c r="AH32" s="304"/>
      <c r="AI32" s="304"/>
      <c r="AJ32" s="304"/>
      <c r="AK32" s="304"/>
      <c r="AL32" s="304"/>
      <c r="AM32" s="304"/>
      <c r="AN32" s="304"/>
      <c r="AO32" s="304"/>
      <c r="AP32" s="304"/>
      <c r="AQ32" s="304"/>
      <c r="AR32" s="304"/>
      <c r="AS32" s="304"/>
      <c r="AT32" s="304"/>
      <c r="AU32" s="304"/>
      <c r="AV32" s="304"/>
      <c r="AW32" s="304"/>
      <c r="AX32" s="304"/>
      <c r="AY32" s="304"/>
      <c r="AZ32" s="304"/>
      <c r="BA32" s="304"/>
      <c r="BB32" s="304"/>
      <c r="BC32" s="304"/>
      <c r="BD32" s="304"/>
      <c r="BE32" s="304"/>
      <c r="BF32" s="304"/>
      <c r="BG32" s="304"/>
      <c r="BH32" s="304"/>
      <c r="BI32" s="304"/>
      <c r="BJ32" s="304"/>
      <c r="BK32" s="304"/>
      <c r="BL32" s="304"/>
      <c r="BM32" s="304"/>
      <c r="BN32" s="304"/>
      <c r="BO32" s="304"/>
      <c r="BP32" s="304"/>
      <c r="BQ32" s="304"/>
      <c r="BR32" s="304"/>
      <c r="BS32" s="304"/>
      <c r="BT32" s="304"/>
      <c r="BU32" s="304"/>
      <c r="BV32" s="304"/>
      <c r="BW32" s="304"/>
      <c r="BX32" s="304"/>
      <c r="BY32" s="304"/>
      <c r="BZ32" s="304"/>
      <c r="CA32" s="304"/>
      <c r="CB32" s="304"/>
      <c r="CC32" s="304"/>
      <c r="CD32" s="304"/>
      <c r="CE32" s="304"/>
      <c r="CF32" s="304"/>
      <c r="CG32" s="304"/>
      <c r="CH32" s="304"/>
      <c r="CI32" s="304"/>
      <c r="CJ32" s="304"/>
      <c r="CK32" s="304"/>
      <c r="CL32" s="304"/>
      <c r="CM32" s="304"/>
      <c r="CN32" s="304"/>
      <c r="CO32" s="304"/>
      <c r="CP32" s="304"/>
      <c r="CQ32" s="304"/>
      <c r="CR32" s="304"/>
      <c r="CS32" s="304"/>
      <c r="CT32" s="304"/>
    </row>
    <row r="33" spans="1:98" x14ac:dyDescent="0.2">
      <c r="A33" s="417">
        <f t="shared" si="1"/>
        <v>26</v>
      </c>
      <c r="B33" s="308" t="s">
        <v>159</v>
      </c>
      <c r="C33" s="309"/>
      <c r="D33" s="409">
        <f t="shared" si="0"/>
        <v>0</v>
      </c>
      <c r="E33" s="306">
        <f>+'BUDGET '!AC105</f>
        <v>0</v>
      </c>
      <c r="F33" s="303"/>
      <c r="G33" s="304"/>
      <c r="H33" s="304"/>
      <c r="I33" s="304"/>
      <c r="J33" s="304"/>
      <c r="K33" s="304"/>
      <c r="L33" s="304"/>
      <c r="M33" s="304"/>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4"/>
      <c r="BH33" s="304"/>
      <c r="BI33" s="304"/>
      <c r="BJ33" s="304"/>
      <c r="BK33" s="304"/>
      <c r="BL33" s="304"/>
      <c r="BM33" s="304"/>
      <c r="BN33" s="304"/>
      <c r="BO33" s="304"/>
      <c r="BP33" s="304"/>
      <c r="BQ33" s="304"/>
      <c r="BR33" s="304"/>
      <c r="BS33" s="304"/>
      <c r="BT33" s="304"/>
      <c r="BU33" s="304"/>
      <c r="BV33" s="304"/>
      <c r="BW33" s="304"/>
      <c r="BX33" s="304"/>
      <c r="BY33" s="304"/>
      <c r="BZ33" s="304"/>
      <c r="CA33" s="304"/>
      <c r="CB33" s="304"/>
      <c r="CC33" s="304"/>
      <c r="CD33" s="304"/>
      <c r="CE33" s="304"/>
      <c r="CF33" s="304"/>
      <c r="CG33" s="304"/>
      <c r="CH33" s="304"/>
      <c r="CI33" s="304"/>
      <c r="CJ33" s="304"/>
      <c r="CK33" s="304"/>
      <c r="CL33" s="304"/>
      <c r="CM33" s="304"/>
      <c r="CN33" s="304"/>
      <c r="CO33" s="304"/>
      <c r="CP33" s="304"/>
      <c r="CQ33" s="304"/>
      <c r="CR33" s="304"/>
      <c r="CS33" s="304"/>
      <c r="CT33" s="304"/>
    </row>
    <row r="34" spans="1:98" x14ac:dyDescent="0.2">
      <c r="A34" s="417">
        <f t="shared" si="1"/>
        <v>27</v>
      </c>
      <c r="B34" s="406"/>
      <c r="C34" s="309"/>
      <c r="D34" s="409"/>
      <c r="E34" s="409"/>
      <c r="F34" s="303"/>
      <c r="G34" s="304"/>
      <c r="H34" s="304"/>
      <c r="I34" s="304"/>
      <c r="J34" s="304"/>
      <c r="K34" s="304"/>
      <c r="L34" s="304"/>
      <c r="M34" s="304"/>
      <c r="N34" s="304"/>
      <c r="O34" s="304"/>
      <c r="P34" s="304"/>
      <c r="Q34" s="304"/>
      <c r="R34" s="304"/>
      <c r="S34" s="304"/>
      <c r="T34" s="304"/>
      <c r="U34" s="304"/>
      <c r="V34" s="304"/>
      <c r="W34" s="304"/>
      <c r="X34" s="304"/>
      <c r="Y34" s="304"/>
      <c r="Z34" s="304"/>
      <c r="AA34" s="304"/>
      <c r="AB34" s="304"/>
      <c r="AC34" s="304"/>
      <c r="AD34" s="304"/>
      <c r="AE34" s="304"/>
      <c r="AF34" s="304"/>
      <c r="AG34" s="304"/>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4"/>
      <c r="BH34" s="304"/>
      <c r="BI34" s="304"/>
      <c r="BJ34" s="304"/>
      <c r="BK34" s="304"/>
      <c r="BL34" s="304"/>
      <c r="BM34" s="304"/>
      <c r="BN34" s="304"/>
      <c r="BO34" s="304"/>
      <c r="BP34" s="304"/>
      <c r="BQ34" s="304"/>
      <c r="BR34" s="304"/>
      <c r="BS34" s="304"/>
      <c r="BT34" s="304"/>
      <c r="BU34" s="304"/>
      <c r="BV34" s="304"/>
      <c r="BW34" s="304"/>
      <c r="BX34" s="304"/>
      <c r="BY34" s="304"/>
      <c r="BZ34" s="304"/>
      <c r="CA34" s="304"/>
      <c r="CB34" s="304"/>
      <c r="CC34" s="304"/>
      <c r="CD34" s="304"/>
      <c r="CE34" s="304"/>
      <c r="CF34" s="304"/>
      <c r="CG34" s="304"/>
      <c r="CH34" s="304"/>
      <c r="CI34" s="304"/>
      <c r="CJ34" s="304"/>
      <c r="CK34" s="304"/>
      <c r="CL34" s="304"/>
      <c r="CM34" s="304"/>
      <c r="CN34" s="304"/>
      <c r="CO34" s="304"/>
      <c r="CP34" s="304"/>
      <c r="CQ34" s="304"/>
      <c r="CR34" s="304"/>
      <c r="CS34" s="304"/>
      <c r="CT34" s="304"/>
    </row>
    <row r="35" spans="1:98" ht="15" x14ac:dyDescent="0.25">
      <c r="A35" s="417">
        <f t="shared" si="1"/>
        <v>28</v>
      </c>
      <c r="B35" s="310" t="s">
        <v>160</v>
      </c>
      <c r="C35" s="311"/>
      <c r="D35" s="409">
        <f>SUM(D7:D34)</f>
        <v>0</v>
      </c>
      <c r="E35" s="409">
        <f>SUM(E7:E34)</f>
        <v>0</v>
      </c>
      <c r="F35" s="303"/>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4"/>
      <c r="BH35" s="304"/>
      <c r="BI35" s="304"/>
      <c r="BJ35" s="304"/>
      <c r="BK35" s="304"/>
      <c r="BL35" s="304"/>
      <c r="BM35" s="304"/>
      <c r="BN35" s="304"/>
      <c r="BO35" s="304"/>
      <c r="BP35" s="304"/>
      <c r="BQ35" s="304"/>
      <c r="BR35" s="304"/>
      <c r="BS35" s="304"/>
      <c r="BT35" s="304"/>
      <c r="BU35" s="304"/>
      <c r="BV35" s="304"/>
      <c r="BW35" s="304"/>
      <c r="BX35" s="304"/>
      <c r="BY35" s="304"/>
      <c r="BZ35" s="304"/>
      <c r="CA35" s="304"/>
      <c r="CB35" s="304"/>
      <c r="CC35" s="304"/>
      <c r="CD35" s="304"/>
      <c r="CE35" s="304"/>
      <c r="CF35" s="304"/>
      <c r="CG35" s="304"/>
      <c r="CH35" s="304"/>
      <c r="CI35" s="304"/>
      <c r="CJ35" s="304"/>
      <c r="CK35" s="304"/>
      <c r="CL35" s="304"/>
      <c r="CM35" s="304"/>
      <c r="CN35" s="304"/>
      <c r="CO35" s="304"/>
      <c r="CP35" s="304"/>
      <c r="CQ35" s="304"/>
      <c r="CR35" s="304"/>
      <c r="CS35" s="304"/>
      <c r="CT35" s="304"/>
    </row>
    <row r="36" spans="1:98" ht="15" x14ac:dyDescent="0.25">
      <c r="A36" s="417">
        <f t="shared" si="1"/>
        <v>29</v>
      </c>
      <c r="B36" s="310"/>
      <c r="C36" s="311"/>
      <c r="D36" s="409"/>
      <c r="E36" s="409"/>
      <c r="F36" s="303"/>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4"/>
      <c r="BH36" s="304"/>
      <c r="BI36" s="304"/>
      <c r="BJ36" s="304"/>
      <c r="BK36" s="304"/>
      <c r="BL36" s="304"/>
      <c r="BM36" s="304"/>
      <c r="BN36" s="304"/>
      <c r="BO36" s="304"/>
      <c r="BP36" s="304"/>
      <c r="BQ36" s="304"/>
      <c r="BR36" s="304"/>
      <c r="BS36" s="304"/>
      <c r="BT36" s="304"/>
      <c r="BU36" s="304"/>
      <c r="BV36" s="304"/>
      <c r="BW36" s="304"/>
      <c r="BX36" s="304"/>
      <c r="BY36" s="304"/>
      <c r="BZ36" s="304"/>
      <c r="CA36" s="304"/>
      <c r="CB36" s="304"/>
      <c r="CC36" s="304"/>
      <c r="CD36" s="304"/>
      <c r="CE36" s="304"/>
      <c r="CF36" s="304"/>
      <c r="CG36" s="304"/>
      <c r="CH36" s="304"/>
      <c r="CI36" s="304"/>
      <c r="CJ36" s="304"/>
      <c r="CK36" s="304"/>
      <c r="CL36" s="304"/>
      <c r="CM36" s="304"/>
      <c r="CN36" s="304"/>
      <c r="CO36" s="304"/>
      <c r="CP36" s="304"/>
      <c r="CQ36" s="304"/>
      <c r="CR36" s="304"/>
      <c r="CS36" s="304"/>
      <c r="CT36" s="304"/>
    </row>
    <row r="37" spans="1:98" ht="15.75" thickBot="1" x14ac:dyDescent="0.3">
      <c r="A37" s="417">
        <f t="shared" si="1"/>
        <v>30</v>
      </c>
      <c r="B37" s="312" t="s">
        <v>161</v>
      </c>
      <c r="C37" s="311"/>
      <c r="D37" s="313">
        <f>SUM(E37:E37)</f>
        <v>0</v>
      </c>
      <c r="E37" s="314">
        <f>+'BUDGET '!AC125</f>
        <v>0</v>
      </c>
      <c r="F37" s="315"/>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4"/>
      <c r="CL37" s="304"/>
      <c r="CM37" s="304"/>
      <c r="CN37" s="304"/>
      <c r="CO37" s="304"/>
      <c r="CP37" s="304"/>
      <c r="CQ37" s="304"/>
      <c r="CR37" s="304"/>
      <c r="CS37" s="304"/>
      <c r="CT37" s="304"/>
    </row>
    <row r="38" spans="1:98" ht="15.75" thickBot="1" x14ac:dyDescent="0.3">
      <c r="A38" s="417">
        <f>A37+1</f>
        <v>31</v>
      </c>
      <c r="B38" s="316" t="s">
        <v>162</v>
      </c>
      <c r="C38" s="317"/>
      <c r="D38" s="318">
        <f>+D37+D35</f>
        <v>0</v>
      </c>
      <c r="E38" s="318">
        <f>+E37+E35</f>
        <v>0</v>
      </c>
      <c r="F38" s="319"/>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4"/>
      <c r="BH38" s="304"/>
      <c r="BI38" s="304"/>
      <c r="BJ38" s="304"/>
      <c r="BK38" s="304"/>
      <c r="BL38" s="304"/>
      <c r="BM38" s="304"/>
      <c r="BN38" s="304"/>
      <c r="BO38" s="304"/>
      <c r="BP38" s="304"/>
      <c r="BQ38" s="304"/>
      <c r="BR38" s="304"/>
      <c r="BS38" s="304"/>
      <c r="BT38" s="304"/>
      <c r="BU38" s="304"/>
      <c r="BV38" s="304"/>
      <c r="BW38" s="304"/>
      <c r="BX38" s="304"/>
      <c r="BY38" s="304"/>
      <c r="BZ38" s="304"/>
      <c r="CA38" s="304"/>
      <c r="CB38" s="304"/>
      <c r="CC38" s="304"/>
      <c r="CD38" s="304"/>
      <c r="CE38" s="304"/>
      <c r="CF38" s="304"/>
      <c r="CG38" s="304"/>
      <c r="CH38" s="304"/>
      <c r="CI38" s="304"/>
      <c r="CJ38" s="304"/>
      <c r="CK38" s="304"/>
      <c r="CL38" s="304"/>
      <c r="CM38" s="304"/>
      <c r="CN38" s="304"/>
      <c r="CO38" s="304"/>
      <c r="CP38" s="304"/>
      <c r="CQ38" s="304"/>
      <c r="CR38" s="304"/>
      <c r="CS38" s="304"/>
      <c r="CT38" s="304"/>
    </row>
    <row r="39" spans="1:98" ht="13.5" thickBot="1" x14ac:dyDescent="0.25">
      <c r="A39" s="320"/>
      <c r="B39" s="321"/>
      <c r="C39" s="322"/>
      <c r="D39" s="323"/>
      <c r="E39" s="323"/>
      <c r="F39" s="32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4"/>
      <c r="BH39" s="304"/>
      <c r="BI39" s="304"/>
      <c r="BJ39" s="304"/>
      <c r="BK39" s="304"/>
      <c r="BL39" s="304"/>
      <c r="BM39" s="304"/>
      <c r="BN39" s="304"/>
      <c r="BO39" s="304"/>
      <c r="BP39" s="304"/>
      <c r="BQ39" s="304"/>
      <c r="BR39" s="304"/>
      <c r="BS39" s="304"/>
      <c r="BT39" s="304"/>
      <c r="BU39" s="304"/>
      <c r="BV39" s="304"/>
      <c r="BW39" s="304"/>
      <c r="BX39" s="304"/>
      <c r="BY39" s="304"/>
      <c r="BZ39" s="304"/>
      <c r="CA39" s="304"/>
      <c r="CB39" s="304"/>
      <c r="CC39" s="304"/>
      <c r="CD39" s="304"/>
      <c r="CE39" s="304"/>
      <c r="CF39" s="304"/>
      <c r="CG39" s="304"/>
      <c r="CH39" s="304"/>
      <c r="CI39" s="304"/>
      <c r="CJ39" s="304"/>
      <c r="CK39" s="304"/>
      <c r="CL39" s="304"/>
      <c r="CM39" s="304"/>
      <c r="CN39" s="304"/>
      <c r="CO39" s="304"/>
      <c r="CP39" s="304"/>
      <c r="CQ39" s="304"/>
      <c r="CR39" s="304"/>
      <c r="CS39" s="304"/>
      <c r="CT39" s="304"/>
    </row>
    <row r="40" spans="1:98" ht="18.75" x14ac:dyDescent="0.3">
      <c r="A40" s="382" t="s">
        <v>195</v>
      </c>
      <c r="B40" s="325"/>
      <c r="C40" s="326"/>
      <c r="D40" s="327"/>
      <c r="E40" s="327"/>
      <c r="F40" s="328"/>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4"/>
      <c r="AF40" s="304"/>
      <c r="AG40" s="304"/>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4"/>
      <c r="BH40" s="304"/>
      <c r="BI40" s="304"/>
      <c r="BJ40" s="304"/>
      <c r="BK40" s="304"/>
      <c r="BL40" s="304"/>
      <c r="BM40" s="304"/>
      <c r="BN40" s="304"/>
      <c r="BO40" s="304"/>
      <c r="BP40" s="304"/>
      <c r="BQ40" s="304"/>
      <c r="BR40" s="304"/>
      <c r="BS40" s="304"/>
      <c r="BT40" s="304"/>
      <c r="BU40" s="304"/>
      <c r="BV40" s="304"/>
      <c r="BW40" s="304"/>
      <c r="BX40" s="304"/>
      <c r="BY40" s="304"/>
      <c r="BZ40" s="304"/>
      <c r="CA40" s="304"/>
      <c r="CB40" s="304"/>
      <c r="CC40" s="304"/>
      <c r="CD40" s="304"/>
      <c r="CE40" s="304"/>
      <c r="CF40" s="304"/>
      <c r="CG40" s="304"/>
      <c r="CH40" s="304"/>
      <c r="CI40" s="304"/>
      <c r="CJ40" s="304"/>
      <c r="CK40" s="304"/>
      <c r="CL40" s="304"/>
      <c r="CM40" s="304"/>
      <c r="CN40" s="304"/>
      <c r="CO40" s="304"/>
      <c r="CP40" s="304"/>
      <c r="CQ40" s="304"/>
      <c r="CR40" s="304"/>
      <c r="CS40" s="304"/>
      <c r="CT40" s="304"/>
    </row>
    <row r="41" spans="1:98" x14ac:dyDescent="0.2">
      <c r="A41" s="417">
        <f>A38+1</f>
        <v>32</v>
      </c>
      <c r="B41" s="307">
        <f>+'BUDGET '!B21</f>
        <v>0</v>
      </c>
      <c r="C41" s="305">
        <f>+'BUDGET '!C21</f>
        <v>0</v>
      </c>
      <c r="D41" s="409">
        <f t="shared" ref="D41:D48" si="2">SUM(E41:E41)</f>
        <v>0</v>
      </c>
      <c r="E41" s="306">
        <f>+'BUDGET '!AC21</f>
        <v>0</v>
      </c>
      <c r="F41" s="303"/>
      <c r="G41" s="304"/>
      <c r="H41" s="304"/>
      <c r="I41" s="304"/>
      <c r="J41" s="304"/>
      <c r="K41" s="304"/>
      <c r="L41" s="304"/>
      <c r="M41" s="304"/>
      <c r="N41" s="304"/>
      <c r="O41" s="304"/>
      <c r="P41" s="304"/>
      <c r="Q41" s="304"/>
      <c r="R41" s="304"/>
      <c r="S41" s="304"/>
      <c r="T41" s="304"/>
      <c r="U41" s="304"/>
      <c r="V41" s="304"/>
      <c r="W41" s="304"/>
      <c r="X41" s="304"/>
      <c r="Y41" s="304"/>
      <c r="Z41" s="304"/>
      <c r="AA41" s="304"/>
      <c r="AB41" s="304"/>
      <c r="AC41" s="304"/>
      <c r="AD41" s="304"/>
      <c r="AE41" s="304"/>
      <c r="AF41" s="304"/>
      <c r="AG41" s="304"/>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4"/>
      <c r="BH41" s="304"/>
      <c r="BI41" s="304"/>
      <c r="BJ41" s="304"/>
      <c r="BK41" s="304"/>
      <c r="BL41" s="304"/>
      <c r="BM41" s="304"/>
      <c r="BN41" s="304"/>
      <c r="BO41" s="304"/>
      <c r="BP41" s="304"/>
      <c r="BQ41" s="304"/>
      <c r="BR41" s="304"/>
      <c r="BS41" s="304"/>
      <c r="BT41" s="304"/>
      <c r="BU41" s="304"/>
      <c r="BV41" s="304"/>
      <c r="BW41" s="304"/>
      <c r="BX41" s="304"/>
      <c r="BY41" s="304"/>
      <c r="BZ41" s="304"/>
      <c r="CA41" s="304"/>
      <c r="CB41" s="304"/>
      <c r="CC41" s="304"/>
      <c r="CD41" s="304"/>
      <c r="CE41" s="304"/>
      <c r="CF41" s="304"/>
      <c r="CG41" s="304"/>
      <c r="CH41" s="304"/>
      <c r="CI41" s="304"/>
      <c r="CJ41" s="304"/>
      <c r="CK41" s="304"/>
      <c r="CL41" s="304"/>
      <c r="CM41" s="304"/>
      <c r="CN41" s="304"/>
      <c r="CO41" s="304"/>
      <c r="CP41" s="304"/>
      <c r="CQ41" s="304"/>
      <c r="CR41" s="304"/>
      <c r="CS41" s="304"/>
      <c r="CT41" s="304"/>
    </row>
    <row r="42" spans="1:98" x14ac:dyDescent="0.2">
      <c r="A42" s="417">
        <f>A41+1</f>
        <v>33</v>
      </c>
      <c r="B42" s="307">
        <f>+'BUDGET '!B22</f>
        <v>0</v>
      </c>
      <c r="C42" s="305">
        <f>+'BUDGET '!C22</f>
        <v>0</v>
      </c>
      <c r="D42" s="409">
        <f t="shared" si="2"/>
        <v>0</v>
      </c>
      <c r="E42" s="306">
        <f>+'BUDGET '!AC22</f>
        <v>0</v>
      </c>
      <c r="F42" s="303"/>
      <c r="G42" s="304"/>
      <c r="H42" s="304"/>
      <c r="I42" s="304"/>
      <c r="J42" s="304"/>
      <c r="K42" s="304"/>
      <c r="L42" s="304"/>
      <c r="M42" s="304"/>
      <c r="N42" s="304"/>
      <c r="O42" s="304"/>
      <c r="P42" s="304"/>
      <c r="Q42" s="304"/>
      <c r="R42" s="304"/>
      <c r="S42" s="304"/>
      <c r="T42" s="304"/>
      <c r="U42" s="304"/>
      <c r="V42" s="304"/>
      <c r="W42" s="304"/>
      <c r="X42" s="304"/>
      <c r="Y42" s="304"/>
      <c r="Z42" s="304"/>
      <c r="AA42" s="304"/>
      <c r="AB42" s="304"/>
      <c r="AC42" s="304"/>
      <c r="AD42" s="304"/>
      <c r="AE42" s="304"/>
      <c r="AF42" s="304"/>
      <c r="AG42" s="304"/>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4"/>
      <c r="BH42" s="304"/>
      <c r="BI42" s="304"/>
      <c r="BJ42" s="304"/>
      <c r="BK42" s="304"/>
      <c r="BL42" s="304"/>
      <c r="BM42" s="304"/>
      <c r="BN42" s="304"/>
      <c r="BO42" s="304"/>
      <c r="BP42" s="304"/>
      <c r="BQ42" s="304"/>
      <c r="BR42" s="304"/>
      <c r="BS42" s="304"/>
      <c r="BT42" s="304"/>
      <c r="BU42" s="304"/>
      <c r="BV42" s="304"/>
      <c r="BW42" s="304"/>
      <c r="BX42" s="304"/>
      <c r="BY42" s="304"/>
      <c r="BZ42" s="304"/>
      <c r="CA42" s="304"/>
      <c r="CB42" s="304"/>
      <c r="CC42" s="304"/>
      <c r="CD42" s="304"/>
      <c r="CE42" s="304"/>
      <c r="CF42" s="304"/>
      <c r="CG42" s="304"/>
      <c r="CH42" s="304"/>
      <c r="CI42" s="304"/>
      <c r="CJ42" s="304"/>
      <c r="CK42" s="304"/>
      <c r="CL42" s="304"/>
      <c r="CM42" s="304"/>
      <c r="CN42" s="304"/>
      <c r="CO42" s="304"/>
      <c r="CP42" s="304"/>
      <c r="CQ42" s="304"/>
      <c r="CR42" s="304"/>
      <c r="CS42" s="304"/>
      <c r="CT42" s="304"/>
    </row>
    <row r="43" spans="1:98" x14ac:dyDescent="0.2">
      <c r="A43" s="417">
        <f t="shared" ref="A43:A53" si="3">A42+1</f>
        <v>34</v>
      </c>
      <c r="B43" s="307">
        <f>+'BUDGET '!B23</f>
        <v>0</v>
      </c>
      <c r="C43" s="305">
        <f>+'BUDGET '!C23</f>
        <v>0</v>
      </c>
      <c r="D43" s="409">
        <f t="shared" si="2"/>
        <v>0</v>
      </c>
      <c r="E43" s="306">
        <f>+'BUDGET '!AC23</f>
        <v>0</v>
      </c>
      <c r="F43" s="303"/>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4"/>
      <c r="AZ43" s="304"/>
      <c r="BA43" s="304"/>
      <c r="BB43" s="304"/>
      <c r="BC43" s="304"/>
      <c r="BD43" s="304"/>
      <c r="BE43" s="304"/>
      <c r="BF43" s="304"/>
      <c r="BG43" s="304"/>
      <c r="BH43" s="304"/>
      <c r="BI43" s="304"/>
      <c r="BJ43" s="304"/>
      <c r="BK43" s="304"/>
      <c r="BL43" s="304"/>
      <c r="BM43" s="304"/>
      <c r="BN43" s="304"/>
      <c r="BO43" s="304"/>
      <c r="BP43" s="304"/>
      <c r="BQ43" s="304"/>
      <c r="BR43" s="304"/>
      <c r="BS43" s="304"/>
      <c r="BT43" s="304"/>
      <c r="BU43" s="304"/>
      <c r="BV43" s="304"/>
      <c r="BW43" s="304"/>
      <c r="BX43" s="304"/>
      <c r="BY43" s="304"/>
      <c r="BZ43" s="304"/>
      <c r="CA43" s="304"/>
      <c r="CB43" s="304"/>
      <c r="CC43" s="304"/>
      <c r="CD43" s="304"/>
      <c r="CE43" s="304"/>
      <c r="CF43" s="304"/>
      <c r="CG43" s="304"/>
      <c r="CH43" s="304"/>
      <c r="CI43" s="304"/>
      <c r="CJ43" s="304"/>
      <c r="CK43" s="304"/>
      <c r="CL43" s="304"/>
      <c r="CM43" s="304"/>
      <c r="CN43" s="304"/>
      <c r="CO43" s="304"/>
      <c r="CP43" s="304"/>
      <c r="CQ43" s="304"/>
      <c r="CR43" s="304"/>
      <c r="CS43" s="304"/>
      <c r="CT43" s="304"/>
    </row>
    <row r="44" spans="1:98" x14ac:dyDescent="0.2">
      <c r="A44" s="417">
        <f t="shared" si="3"/>
        <v>35</v>
      </c>
      <c r="B44" s="307">
        <f>+'BUDGET '!B24</f>
        <v>0</v>
      </c>
      <c r="C44" s="305">
        <f>+'BUDGET '!C24</f>
        <v>0</v>
      </c>
      <c r="D44" s="409">
        <f t="shared" si="2"/>
        <v>0</v>
      </c>
      <c r="E44" s="306">
        <f>+'BUDGET '!AC24</f>
        <v>0</v>
      </c>
      <c r="F44" s="303"/>
      <c r="G44" s="304"/>
      <c r="H44" s="304"/>
      <c r="I44" s="304"/>
      <c r="J44" s="304"/>
      <c r="K44" s="304"/>
      <c r="L44" s="304"/>
      <c r="M44" s="304"/>
      <c r="N44" s="304"/>
      <c r="O44" s="304"/>
      <c r="P44" s="304"/>
      <c r="Q44" s="304"/>
      <c r="R44" s="304"/>
      <c r="S44" s="304"/>
      <c r="T44" s="304"/>
      <c r="U44" s="304"/>
      <c r="V44" s="304"/>
      <c r="W44" s="304"/>
      <c r="X44" s="304"/>
      <c r="Y44" s="304"/>
      <c r="Z44" s="304"/>
      <c r="AA44" s="304"/>
      <c r="AB44" s="304"/>
      <c r="AC44" s="304"/>
      <c r="AD44" s="304"/>
      <c r="AE44" s="304"/>
      <c r="AF44" s="304"/>
      <c r="AG44" s="304"/>
      <c r="AH44" s="304"/>
      <c r="AI44" s="304"/>
      <c r="AJ44" s="304"/>
      <c r="AK44" s="304"/>
      <c r="AL44" s="304"/>
      <c r="AM44" s="304"/>
      <c r="AN44" s="304"/>
      <c r="AO44" s="304"/>
      <c r="AP44" s="304"/>
      <c r="AQ44" s="304"/>
      <c r="AR44" s="304"/>
      <c r="AS44" s="304"/>
      <c r="AT44" s="304"/>
      <c r="AU44" s="304"/>
      <c r="AV44" s="304"/>
      <c r="AW44" s="304"/>
      <c r="AX44" s="304"/>
      <c r="AY44" s="304"/>
      <c r="AZ44" s="304"/>
      <c r="BA44" s="304"/>
      <c r="BB44" s="304"/>
      <c r="BC44" s="304"/>
      <c r="BD44" s="304"/>
      <c r="BE44" s="304"/>
      <c r="BF44" s="304"/>
      <c r="BG44" s="304"/>
      <c r="BH44" s="304"/>
      <c r="BI44" s="304"/>
      <c r="BJ44" s="304"/>
      <c r="BK44" s="304"/>
      <c r="BL44" s="304"/>
      <c r="BM44" s="304"/>
      <c r="BN44" s="304"/>
      <c r="BO44" s="304"/>
      <c r="BP44" s="304"/>
      <c r="BQ44" s="304"/>
      <c r="BR44" s="304"/>
      <c r="BS44" s="304"/>
      <c r="BT44" s="304"/>
      <c r="BU44" s="304"/>
      <c r="BV44" s="304"/>
      <c r="BW44" s="304"/>
      <c r="BX44" s="304"/>
      <c r="BY44" s="304"/>
      <c r="BZ44" s="304"/>
      <c r="CA44" s="304"/>
      <c r="CB44" s="304"/>
      <c r="CC44" s="304"/>
      <c r="CD44" s="304"/>
      <c r="CE44" s="304"/>
      <c r="CF44" s="304"/>
      <c r="CG44" s="304"/>
      <c r="CH44" s="304"/>
      <c r="CI44" s="304"/>
      <c r="CJ44" s="304"/>
      <c r="CK44" s="304"/>
      <c r="CL44" s="304"/>
      <c r="CM44" s="304"/>
      <c r="CN44" s="304"/>
      <c r="CO44" s="304"/>
      <c r="CP44" s="304"/>
      <c r="CQ44" s="304"/>
      <c r="CR44" s="304"/>
      <c r="CS44" s="304"/>
      <c r="CT44" s="304"/>
    </row>
    <row r="45" spans="1:98" x14ac:dyDescent="0.2">
      <c r="A45" s="417">
        <f t="shared" si="3"/>
        <v>36</v>
      </c>
      <c r="B45" s="307">
        <f>+'BUDGET '!B25</f>
        <v>0</v>
      </c>
      <c r="C45" s="305">
        <f>+'BUDGET '!C25</f>
        <v>0</v>
      </c>
      <c r="D45" s="409">
        <f t="shared" si="2"/>
        <v>0</v>
      </c>
      <c r="E45" s="306">
        <f>+'BUDGET '!AC25</f>
        <v>0</v>
      </c>
      <c r="F45" s="303"/>
      <c r="G45" s="304"/>
      <c r="H45" s="304"/>
      <c r="I45" s="304"/>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4"/>
      <c r="AJ45" s="304"/>
      <c r="AK45" s="304"/>
      <c r="AL45" s="304"/>
      <c r="AM45" s="304"/>
      <c r="AN45" s="304"/>
      <c r="AO45" s="304"/>
      <c r="AP45" s="304"/>
      <c r="AQ45" s="304"/>
      <c r="AR45" s="304"/>
      <c r="AS45" s="304"/>
      <c r="AT45" s="304"/>
      <c r="AU45" s="304"/>
      <c r="AV45" s="304"/>
      <c r="AW45" s="304"/>
      <c r="AX45" s="304"/>
      <c r="AY45" s="304"/>
      <c r="AZ45" s="304"/>
      <c r="BA45" s="304"/>
      <c r="BB45" s="304"/>
      <c r="BC45" s="304"/>
      <c r="BD45" s="304"/>
      <c r="BE45" s="304"/>
      <c r="BF45" s="304"/>
      <c r="BG45" s="304"/>
      <c r="BH45" s="304"/>
      <c r="BI45" s="304"/>
      <c r="BJ45" s="304"/>
      <c r="BK45" s="304"/>
      <c r="BL45" s="304"/>
      <c r="BM45" s="304"/>
      <c r="BN45" s="304"/>
      <c r="BO45" s="304"/>
      <c r="BP45" s="304"/>
      <c r="BQ45" s="304"/>
      <c r="BR45" s="304"/>
      <c r="BS45" s="304"/>
      <c r="BT45" s="304"/>
      <c r="BU45" s="304"/>
      <c r="BV45" s="304"/>
      <c r="BW45" s="304"/>
      <c r="BX45" s="304"/>
      <c r="BY45" s="304"/>
      <c r="BZ45" s="304"/>
      <c r="CA45" s="304"/>
      <c r="CB45" s="304"/>
      <c r="CC45" s="304"/>
      <c r="CD45" s="304"/>
      <c r="CE45" s="304"/>
      <c r="CF45" s="304"/>
      <c r="CG45" s="304"/>
      <c r="CH45" s="304"/>
      <c r="CI45" s="304"/>
      <c r="CJ45" s="304"/>
      <c r="CK45" s="304"/>
      <c r="CL45" s="304"/>
      <c r="CM45" s="304"/>
      <c r="CN45" s="304"/>
      <c r="CO45" s="304"/>
      <c r="CP45" s="304"/>
      <c r="CQ45" s="304"/>
      <c r="CR45" s="304"/>
      <c r="CS45" s="304"/>
      <c r="CT45" s="304"/>
    </row>
    <row r="46" spans="1:98" x14ac:dyDescent="0.2">
      <c r="A46" s="417">
        <f t="shared" si="3"/>
        <v>37</v>
      </c>
      <c r="B46" s="307">
        <f>+'BUDGET '!B26</f>
        <v>0</v>
      </c>
      <c r="C46" s="305">
        <f>+'BUDGET '!C26</f>
        <v>0</v>
      </c>
      <c r="D46" s="409">
        <f t="shared" si="2"/>
        <v>0</v>
      </c>
      <c r="E46" s="306">
        <f>+'BUDGET '!AC26</f>
        <v>0</v>
      </c>
      <c r="F46" s="303"/>
      <c r="G46" s="304"/>
      <c r="H46" s="304"/>
      <c r="I46" s="304"/>
      <c r="J46" s="304"/>
      <c r="K46" s="304"/>
      <c r="L46" s="304"/>
      <c r="M46" s="304"/>
      <c r="N46" s="304"/>
      <c r="O46" s="304"/>
      <c r="P46" s="304"/>
      <c r="Q46" s="304"/>
      <c r="R46" s="304"/>
      <c r="S46" s="304"/>
      <c r="T46" s="304"/>
      <c r="U46" s="304"/>
      <c r="V46" s="304"/>
      <c r="W46" s="304"/>
      <c r="X46" s="304"/>
      <c r="Y46" s="304"/>
      <c r="Z46" s="304"/>
      <c r="AA46" s="304"/>
      <c r="AB46" s="304"/>
      <c r="AC46" s="304"/>
      <c r="AD46" s="304"/>
      <c r="AE46" s="304"/>
      <c r="AF46" s="304"/>
      <c r="AG46" s="304"/>
      <c r="AH46" s="304"/>
      <c r="AI46" s="304"/>
      <c r="AJ46" s="304"/>
      <c r="AK46" s="304"/>
      <c r="AL46" s="304"/>
      <c r="AM46" s="304"/>
      <c r="AN46" s="304"/>
      <c r="AO46" s="304"/>
      <c r="AP46" s="304"/>
      <c r="AQ46" s="304"/>
      <c r="AR46" s="304"/>
      <c r="AS46" s="304"/>
      <c r="AT46" s="304"/>
      <c r="AU46" s="304"/>
      <c r="AV46" s="304"/>
      <c r="AW46" s="304"/>
      <c r="AX46" s="304"/>
      <c r="AY46" s="304"/>
      <c r="AZ46" s="304"/>
      <c r="BA46" s="304"/>
      <c r="BB46" s="304"/>
      <c r="BC46" s="304"/>
      <c r="BD46" s="304"/>
      <c r="BE46" s="304"/>
      <c r="BF46" s="304"/>
      <c r="BG46" s="304"/>
      <c r="BH46" s="304"/>
      <c r="BI46" s="304"/>
      <c r="BJ46" s="304"/>
      <c r="BK46" s="304"/>
      <c r="BL46" s="304"/>
      <c r="BM46" s="304"/>
      <c r="BN46" s="304"/>
      <c r="BO46" s="304"/>
      <c r="BP46" s="304"/>
      <c r="BQ46" s="304"/>
      <c r="BR46" s="304"/>
      <c r="BS46" s="304"/>
      <c r="BT46" s="304"/>
      <c r="BU46" s="304"/>
      <c r="BV46" s="304"/>
      <c r="BW46" s="304"/>
      <c r="BX46" s="304"/>
      <c r="BY46" s="304"/>
      <c r="BZ46" s="304"/>
      <c r="CA46" s="304"/>
      <c r="CB46" s="304"/>
      <c r="CC46" s="304"/>
      <c r="CD46" s="304"/>
      <c r="CE46" s="304"/>
      <c r="CF46" s="304"/>
      <c r="CG46" s="304"/>
      <c r="CH46" s="304"/>
      <c r="CI46" s="304"/>
      <c r="CJ46" s="304"/>
      <c r="CK46" s="304"/>
      <c r="CL46" s="304"/>
      <c r="CM46" s="304"/>
      <c r="CN46" s="304"/>
      <c r="CO46" s="304"/>
      <c r="CP46" s="304"/>
      <c r="CQ46" s="304"/>
      <c r="CR46" s="304"/>
      <c r="CS46" s="304"/>
      <c r="CT46" s="304"/>
    </row>
    <row r="47" spans="1:98" x14ac:dyDescent="0.2">
      <c r="A47" s="417">
        <f t="shared" si="3"/>
        <v>38</v>
      </c>
      <c r="B47" s="307">
        <f>+'BUDGET '!B27</f>
        <v>0</v>
      </c>
      <c r="C47" s="305">
        <f>+'BUDGET '!C27</f>
        <v>0</v>
      </c>
      <c r="D47" s="409">
        <f t="shared" si="2"/>
        <v>0</v>
      </c>
      <c r="E47" s="306">
        <f>+'BUDGET '!AC27</f>
        <v>0</v>
      </c>
      <c r="F47" s="303"/>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c r="AF47" s="304"/>
      <c r="AG47" s="304"/>
      <c r="AH47" s="304"/>
      <c r="AI47" s="304"/>
      <c r="AJ47" s="304"/>
      <c r="AK47" s="304"/>
      <c r="AL47" s="304"/>
      <c r="AM47" s="304"/>
      <c r="AN47" s="304"/>
      <c r="AO47" s="304"/>
      <c r="AP47" s="304"/>
      <c r="AQ47" s="304"/>
      <c r="AR47" s="304"/>
      <c r="AS47" s="304"/>
      <c r="AT47" s="304"/>
      <c r="AU47" s="304"/>
      <c r="AV47" s="304"/>
      <c r="AW47" s="304"/>
      <c r="AX47" s="304"/>
      <c r="AY47" s="304"/>
      <c r="AZ47" s="304"/>
      <c r="BA47" s="304"/>
      <c r="BB47" s="304"/>
      <c r="BC47" s="304"/>
      <c r="BD47" s="304"/>
      <c r="BE47" s="304"/>
      <c r="BF47" s="304"/>
      <c r="BG47" s="304"/>
      <c r="BH47" s="304"/>
      <c r="BI47" s="304"/>
      <c r="BJ47" s="304"/>
      <c r="BK47" s="304"/>
      <c r="BL47" s="304"/>
      <c r="BM47" s="304"/>
      <c r="BN47" s="304"/>
      <c r="BO47" s="304"/>
      <c r="BP47" s="304"/>
      <c r="BQ47" s="304"/>
      <c r="BR47" s="304"/>
      <c r="BS47" s="304"/>
      <c r="BT47" s="304"/>
      <c r="BU47" s="304"/>
      <c r="BV47" s="304"/>
      <c r="BW47" s="304"/>
      <c r="BX47" s="304"/>
      <c r="BY47" s="304"/>
      <c r="BZ47" s="304"/>
      <c r="CA47" s="304"/>
      <c r="CB47" s="304"/>
      <c r="CC47" s="304"/>
      <c r="CD47" s="304"/>
      <c r="CE47" s="304"/>
      <c r="CF47" s="304"/>
      <c r="CG47" s="304"/>
      <c r="CH47" s="304"/>
      <c r="CI47" s="304"/>
      <c r="CJ47" s="304"/>
      <c r="CK47" s="304"/>
      <c r="CL47" s="304"/>
      <c r="CM47" s="304"/>
      <c r="CN47" s="304"/>
      <c r="CO47" s="304"/>
      <c r="CP47" s="304"/>
      <c r="CQ47" s="304"/>
      <c r="CR47" s="304"/>
      <c r="CS47" s="304"/>
      <c r="CT47" s="304"/>
    </row>
    <row r="48" spans="1:98" x14ac:dyDescent="0.2">
      <c r="A48" s="417">
        <f t="shared" si="3"/>
        <v>39</v>
      </c>
      <c r="B48" s="308" t="s">
        <v>163</v>
      </c>
      <c r="C48" s="309"/>
      <c r="D48" s="409">
        <f t="shared" si="2"/>
        <v>0</v>
      </c>
      <c r="E48" s="306">
        <f>+'BUDGET '!AC40</f>
        <v>0</v>
      </c>
      <c r="F48" s="303"/>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304"/>
      <c r="CC48" s="304"/>
      <c r="CD48" s="304"/>
      <c r="CE48" s="304"/>
      <c r="CF48" s="304"/>
      <c r="CG48" s="304"/>
      <c r="CH48" s="304"/>
      <c r="CI48" s="304"/>
      <c r="CJ48" s="304"/>
      <c r="CK48" s="304"/>
      <c r="CL48" s="304"/>
      <c r="CM48" s="304"/>
      <c r="CN48" s="304"/>
      <c r="CO48" s="304"/>
      <c r="CP48" s="304"/>
      <c r="CQ48" s="304"/>
      <c r="CR48" s="304"/>
      <c r="CS48" s="304"/>
      <c r="CT48" s="304"/>
    </row>
    <row r="49" spans="1:98" x14ac:dyDescent="0.2">
      <c r="A49" s="417">
        <f t="shared" si="3"/>
        <v>40</v>
      </c>
      <c r="B49" s="406"/>
      <c r="C49" s="309"/>
      <c r="D49" s="409"/>
      <c r="E49" s="409"/>
      <c r="F49" s="303"/>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304"/>
      <c r="BD49" s="304"/>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304"/>
      <c r="CC49" s="304"/>
      <c r="CD49" s="304"/>
      <c r="CE49" s="304"/>
      <c r="CF49" s="304"/>
      <c r="CG49" s="304"/>
      <c r="CH49" s="304"/>
      <c r="CI49" s="304"/>
      <c r="CJ49" s="304"/>
      <c r="CK49" s="304"/>
      <c r="CL49" s="304"/>
      <c r="CM49" s="304"/>
      <c r="CN49" s="304"/>
      <c r="CO49" s="304"/>
      <c r="CP49" s="304"/>
      <c r="CQ49" s="304"/>
      <c r="CR49" s="304"/>
      <c r="CS49" s="304"/>
      <c r="CT49" s="304"/>
    </row>
    <row r="50" spans="1:98" ht="15" x14ac:dyDescent="0.25">
      <c r="A50" s="417">
        <f t="shared" si="3"/>
        <v>41</v>
      </c>
      <c r="B50" s="310" t="s">
        <v>164</v>
      </c>
      <c r="C50" s="311"/>
      <c r="D50" s="409">
        <f>SUM(D40:D49)</f>
        <v>0</v>
      </c>
      <c r="E50" s="409">
        <f>SUM(E40:E49)</f>
        <v>0</v>
      </c>
      <c r="F50" s="303">
        <f>SUM(F40:F49)</f>
        <v>0</v>
      </c>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c r="AK50" s="304"/>
      <c r="AL50" s="304"/>
      <c r="AM50" s="304"/>
      <c r="AN50" s="304"/>
      <c r="AO50" s="304"/>
      <c r="AP50" s="304"/>
      <c r="AQ50" s="304"/>
      <c r="AR50" s="304"/>
      <c r="AS50" s="304"/>
      <c r="AT50" s="304"/>
      <c r="AU50" s="304"/>
      <c r="AV50" s="304"/>
      <c r="AW50" s="304"/>
      <c r="AX50" s="304"/>
      <c r="AY50" s="304"/>
      <c r="AZ50" s="304"/>
      <c r="BA50" s="304"/>
      <c r="BB50" s="304"/>
      <c r="BC50" s="304"/>
      <c r="BD50" s="304"/>
      <c r="BE50" s="304"/>
      <c r="BF50" s="304"/>
      <c r="BG50" s="304"/>
      <c r="BH50" s="304"/>
      <c r="BI50" s="304"/>
      <c r="BJ50" s="304"/>
      <c r="BK50" s="304"/>
      <c r="BL50" s="304"/>
      <c r="BM50" s="304"/>
      <c r="BN50" s="304"/>
      <c r="BO50" s="304"/>
      <c r="BP50" s="304"/>
      <c r="BQ50" s="304"/>
      <c r="BR50" s="304"/>
      <c r="BS50" s="304"/>
      <c r="BT50" s="304"/>
      <c r="BU50" s="304"/>
      <c r="BV50" s="304"/>
      <c r="BW50" s="304"/>
      <c r="BX50" s="304"/>
      <c r="BY50" s="304"/>
      <c r="BZ50" s="304"/>
      <c r="CA50" s="304"/>
      <c r="CB50" s="304"/>
      <c r="CC50" s="304"/>
      <c r="CD50" s="304"/>
      <c r="CE50" s="304"/>
      <c r="CF50" s="304"/>
      <c r="CG50" s="304"/>
      <c r="CH50" s="304"/>
      <c r="CI50" s="304"/>
      <c r="CJ50" s="304"/>
      <c r="CK50" s="304"/>
      <c r="CL50" s="304"/>
      <c r="CM50" s="304"/>
      <c r="CN50" s="304"/>
      <c r="CO50" s="304"/>
      <c r="CP50" s="304"/>
      <c r="CQ50" s="304"/>
      <c r="CR50" s="304"/>
      <c r="CS50" s="304"/>
      <c r="CT50" s="304"/>
    </row>
    <row r="51" spans="1:98" ht="15" x14ac:dyDescent="0.25">
      <c r="A51" s="417">
        <f t="shared" si="3"/>
        <v>42</v>
      </c>
      <c r="B51" s="310"/>
      <c r="C51" s="311"/>
      <c r="D51" s="409"/>
      <c r="E51" s="409"/>
      <c r="F51" s="303"/>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4"/>
      <c r="AY51" s="304"/>
      <c r="AZ51" s="304"/>
      <c r="BA51" s="304"/>
      <c r="BB51" s="304"/>
      <c r="BC51" s="304"/>
      <c r="BD51" s="304"/>
      <c r="BE51" s="304"/>
      <c r="BF51" s="304"/>
      <c r="BG51" s="304"/>
      <c r="BH51" s="304"/>
      <c r="BI51" s="304"/>
      <c r="BJ51" s="304"/>
      <c r="BK51" s="304"/>
      <c r="BL51" s="304"/>
      <c r="BM51" s="304"/>
      <c r="BN51" s="304"/>
      <c r="BO51" s="304"/>
      <c r="BP51" s="304"/>
      <c r="BQ51" s="304"/>
      <c r="BR51" s="304"/>
      <c r="BS51" s="304"/>
      <c r="BT51" s="304"/>
      <c r="BU51" s="304"/>
      <c r="BV51" s="304"/>
      <c r="BW51" s="304"/>
      <c r="BX51" s="304"/>
      <c r="BY51" s="304"/>
      <c r="BZ51" s="304"/>
      <c r="CA51" s="304"/>
      <c r="CB51" s="304"/>
      <c r="CC51" s="304"/>
      <c r="CD51" s="304"/>
      <c r="CE51" s="304"/>
      <c r="CF51" s="304"/>
      <c r="CG51" s="304"/>
      <c r="CH51" s="304"/>
      <c r="CI51" s="304"/>
      <c r="CJ51" s="304"/>
      <c r="CK51" s="304"/>
      <c r="CL51" s="304"/>
      <c r="CM51" s="304"/>
      <c r="CN51" s="304"/>
      <c r="CO51" s="304"/>
      <c r="CP51" s="304"/>
      <c r="CQ51" s="304"/>
      <c r="CR51" s="304"/>
      <c r="CS51" s="304"/>
      <c r="CT51" s="304"/>
    </row>
    <row r="52" spans="1:98" ht="15.75" thickBot="1" x14ac:dyDescent="0.3">
      <c r="A52" s="417">
        <f t="shared" si="3"/>
        <v>43</v>
      </c>
      <c r="B52" s="329" t="s">
        <v>165</v>
      </c>
      <c r="C52" s="311"/>
      <c r="D52" s="313">
        <f>SUM(E52:E52)</f>
        <v>0</v>
      </c>
      <c r="E52" s="314">
        <f>+'BUDGET '!AC56</f>
        <v>0</v>
      </c>
      <c r="F52" s="315"/>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c r="AK52" s="304"/>
      <c r="AL52" s="304"/>
      <c r="AM52" s="304"/>
      <c r="AN52" s="304"/>
      <c r="AO52" s="304"/>
      <c r="AP52" s="304"/>
      <c r="AQ52" s="304"/>
      <c r="AR52" s="304"/>
      <c r="AS52" s="304"/>
      <c r="AT52" s="304"/>
      <c r="AU52" s="304"/>
      <c r="AV52" s="304"/>
      <c r="AW52" s="304"/>
      <c r="AX52" s="304"/>
      <c r="AY52" s="304"/>
      <c r="AZ52" s="304"/>
      <c r="BA52" s="304"/>
      <c r="BB52" s="304"/>
      <c r="BC52" s="304"/>
      <c r="BD52" s="304"/>
      <c r="BE52" s="304"/>
      <c r="BF52" s="304"/>
      <c r="BG52" s="304"/>
      <c r="BH52" s="304"/>
      <c r="BI52" s="304"/>
      <c r="BJ52" s="304"/>
      <c r="BK52" s="304"/>
      <c r="BL52" s="304"/>
      <c r="BM52" s="304"/>
      <c r="BN52" s="304"/>
      <c r="BO52" s="304"/>
      <c r="BP52" s="304"/>
      <c r="BQ52" s="304"/>
      <c r="BR52" s="304"/>
      <c r="BS52" s="304"/>
      <c r="BT52" s="304"/>
      <c r="BU52" s="304"/>
      <c r="BV52" s="304"/>
      <c r="BW52" s="304"/>
      <c r="BX52" s="304"/>
      <c r="BY52" s="304"/>
      <c r="BZ52" s="304"/>
      <c r="CA52" s="304"/>
      <c r="CB52" s="304"/>
      <c r="CC52" s="304"/>
      <c r="CD52" s="304"/>
      <c r="CE52" s="304"/>
      <c r="CF52" s="304"/>
      <c r="CG52" s="304"/>
      <c r="CH52" s="304"/>
      <c r="CI52" s="304"/>
      <c r="CJ52" s="304"/>
      <c r="CK52" s="304"/>
      <c r="CL52" s="304"/>
      <c r="CM52" s="304"/>
      <c r="CN52" s="304"/>
      <c r="CO52" s="304"/>
      <c r="CP52" s="304"/>
      <c r="CQ52" s="304"/>
      <c r="CR52" s="304"/>
      <c r="CS52" s="304"/>
      <c r="CT52" s="304"/>
    </row>
    <row r="53" spans="1:98" ht="15" x14ac:dyDescent="0.25">
      <c r="A53" s="417">
        <f t="shared" si="3"/>
        <v>44</v>
      </c>
      <c r="B53" s="310" t="s">
        <v>166</v>
      </c>
      <c r="C53" s="309"/>
      <c r="D53" s="327">
        <f>+D52+D50</f>
        <v>0</v>
      </c>
      <c r="E53" s="327">
        <f>+E52+E50</f>
        <v>0</v>
      </c>
      <c r="F53" s="319"/>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c r="AK53" s="304"/>
      <c r="AL53" s="304"/>
      <c r="AM53" s="304"/>
      <c r="AN53" s="304"/>
      <c r="AO53" s="304"/>
      <c r="AP53" s="304"/>
      <c r="AQ53" s="304"/>
      <c r="AR53" s="304"/>
      <c r="AS53" s="304"/>
      <c r="AT53" s="304"/>
      <c r="AU53" s="304"/>
      <c r="AV53" s="304"/>
      <c r="AW53" s="304"/>
      <c r="AX53" s="304"/>
      <c r="AY53" s="304"/>
      <c r="AZ53" s="304"/>
      <c r="BA53" s="304"/>
      <c r="BB53" s="304"/>
      <c r="BC53" s="304"/>
      <c r="BD53" s="304"/>
      <c r="BE53" s="304"/>
      <c r="BF53" s="304"/>
      <c r="BG53" s="304"/>
      <c r="BH53" s="304"/>
      <c r="BI53" s="304"/>
      <c r="BJ53" s="304"/>
      <c r="BK53" s="304"/>
      <c r="BL53" s="304"/>
      <c r="BM53" s="304"/>
      <c r="BN53" s="304"/>
      <c r="BO53" s="304"/>
      <c r="BP53" s="304"/>
      <c r="BQ53" s="304"/>
      <c r="BR53" s="304"/>
      <c r="BS53" s="304"/>
      <c r="BT53" s="304"/>
      <c r="BU53" s="304"/>
      <c r="BV53" s="304"/>
      <c r="BW53" s="304"/>
      <c r="BX53" s="304"/>
      <c r="BY53" s="304"/>
      <c r="BZ53" s="304"/>
      <c r="CA53" s="304"/>
      <c r="CB53" s="304"/>
      <c r="CC53" s="304"/>
      <c r="CD53" s="304"/>
      <c r="CE53" s="304"/>
      <c r="CF53" s="304"/>
      <c r="CG53" s="304"/>
      <c r="CH53" s="304"/>
      <c r="CI53" s="304"/>
      <c r="CJ53" s="304"/>
      <c r="CK53" s="304"/>
      <c r="CL53" s="304"/>
      <c r="CM53" s="304"/>
      <c r="CN53" s="304"/>
      <c r="CO53" s="304"/>
      <c r="CP53" s="304"/>
      <c r="CQ53" s="304"/>
      <c r="CR53" s="304"/>
      <c r="CS53" s="304"/>
      <c r="CT53" s="304"/>
    </row>
    <row r="54" spans="1:98" ht="15.75" thickBot="1" x14ac:dyDescent="0.3">
      <c r="A54" s="330">
        <f>A53+1</f>
        <v>45</v>
      </c>
      <c r="B54" s="331" t="s">
        <v>167</v>
      </c>
      <c r="C54" s="332"/>
      <c r="D54" s="333" t="e">
        <f>D53/D60</f>
        <v>#DIV/0!</v>
      </c>
      <c r="E54" s="333" t="e">
        <f>E53/E60</f>
        <v>#DIV/0!</v>
      </c>
      <c r="F54" s="319"/>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c r="AK54" s="304"/>
      <c r="AL54" s="304"/>
      <c r="AM54" s="304"/>
      <c r="AN54" s="304"/>
      <c r="AO54" s="304"/>
      <c r="AP54" s="304"/>
      <c r="AQ54" s="304"/>
      <c r="AR54" s="304"/>
      <c r="AS54" s="304"/>
      <c r="AT54" s="304"/>
      <c r="AU54" s="304"/>
      <c r="AV54" s="304"/>
      <c r="AW54" s="304"/>
      <c r="AX54" s="304"/>
      <c r="AY54" s="304"/>
      <c r="AZ54" s="304"/>
      <c r="BA54" s="304"/>
      <c r="BB54" s="304"/>
      <c r="BC54" s="304"/>
      <c r="BD54" s="304"/>
      <c r="BE54" s="304"/>
      <c r="BF54" s="304"/>
      <c r="BG54" s="304"/>
      <c r="BH54" s="304"/>
      <c r="BI54" s="304"/>
      <c r="BJ54" s="304"/>
      <c r="BK54" s="304"/>
      <c r="BL54" s="304"/>
      <c r="BM54" s="304"/>
      <c r="BN54" s="304"/>
      <c r="BO54" s="304"/>
      <c r="BP54" s="304"/>
      <c r="BQ54" s="304"/>
      <c r="BR54" s="304"/>
      <c r="BS54" s="304"/>
      <c r="BT54" s="304"/>
      <c r="BU54" s="304"/>
      <c r="BV54" s="304"/>
      <c r="BW54" s="304"/>
      <c r="BX54" s="304"/>
      <c r="BY54" s="304"/>
      <c r="BZ54" s="304"/>
      <c r="CA54" s="304"/>
      <c r="CB54" s="304"/>
      <c r="CC54" s="304"/>
      <c r="CD54" s="304"/>
      <c r="CE54" s="304"/>
      <c r="CF54" s="304"/>
      <c r="CG54" s="304"/>
      <c r="CH54" s="304"/>
      <c r="CI54" s="304"/>
      <c r="CJ54" s="304"/>
      <c r="CK54" s="304"/>
      <c r="CL54" s="304"/>
      <c r="CM54" s="304"/>
      <c r="CN54" s="304"/>
      <c r="CO54" s="304"/>
      <c r="CP54" s="304"/>
      <c r="CQ54" s="304"/>
      <c r="CR54" s="304"/>
      <c r="CS54" s="304"/>
      <c r="CT54" s="304"/>
    </row>
    <row r="55" spans="1:98" ht="13.5" thickBot="1" x14ac:dyDescent="0.25">
      <c r="A55" s="320"/>
      <c r="B55" s="321"/>
      <c r="C55" s="322"/>
      <c r="D55" s="323"/>
      <c r="E55" s="323"/>
      <c r="F55" s="32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c r="AK55" s="304"/>
      <c r="AL55" s="304"/>
      <c r="AM55" s="304"/>
      <c r="AN55" s="304"/>
      <c r="AO55" s="304"/>
      <c r="AP55" s="304"/>
      <c r="AQ55" s="304"/>
      <c r="AR55" s="304"/>
      <c r="AS55" s="304"/>
      <c r="AT55" s="304"/>
      <c r="AU55" s="304"/>
      <c r="AV55" s="304"/>
      <c r="AW55" s="304"/>
      <c r="AX55" s="304"/>
      <c r="AY55" s="304"/>
      <c r="AZ55" s="304"/>
      <c r="BA55" s="304"/>
      <c r="BB55" s="304"/>
      <c r="BC55" s="304"/>
      <c r="BD55" s="304"/>
      <c r="BE55" s="304"/>
      <c r="BF55" s="304"/>
      <c r="BG55" s="304"/>
      <c r="BH55" s="304"/>
      <c r="BI55" s="304"/>
      <c r="BJ55" s="304"/>
      <c r="BK55" s="304"/>
      <c r="BL55" s="304"/>
      <c r="BM55" s="304"/>
      <c r="BN55" s="304"/>
      <c r="BO55" s="304"/>
      <c r="BP55" s="304"/>
      <c r="BQ55" s="304"/>
      <c r="BR55" s="304"/>
      <c r="BS55" s="304"/>
      <c r="BT55" s="304"/>
      <c r="BU55" s="304"/>
      <c r="BV55" s="304"/>
      <c r="BW55" s="304"/>
      <c r="BX55" s="304"/>
      <c r="BY55" s="304"/>
      <c r="BZ55" s="304"/>
      <c r="CA55" s="304"/>
      <c r="CB55" s="304"/>
      <c r="CC55" s="304"/>
      <c r="CD55" s="304"/>
      <c r="CE55" s="304"/>
      <c r="CF55" s="304"/>
      <c r="CG55" s="304"/>
      <c r="CH55" s="304"/>
      <c r="CI55" s="304"/>
      <c r="CJ55" s="304"/>
      <c r="CK55" s="304"/>
      <c r="CL55" s="304"/>
      <c r="CM55" s="304"/>
      <c r="CN55" s="304"/>
      <c r="CO55" s="304"/>
      <c r="CP55" s="304"/>
      <c r="CQ55" s="304"/>
      <c r="CR55" s="304"/>
      <c r="CS55" s="304"/>
      <c r="CT55" s="304"/>
    </row>
    <row r="56" spans="1:98" ht="15" x14ac:dyDescent="0.25">
      <c r="A56" s="334">
        <f>A54+1</f>
        <v>46</v>
      </c>
      <c r="B56" s="335" t="s">
        <v>168</v>
      </c>
      <c r="C56" s="326"/>
      <c r="D56" s="327">
        <f>+D50+D35</f>
        <v>0</v>
      </c>
      <c r="E56" s="327">
        <f>+E50+E35</f>
        <v>0</v>
      </c>
      <c r="F56" s="328">
        <f>+F50+F35</f>
        <v>0</v>
      </c>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c r="CR56" s="304"/>
      <c r="CS56" s="304"/>
      <c r="CT56" s="304"/>
    </row>
    <row r="57" spans="1:98" ht="15" x14ac:dyDescent="0.25">
      <c r="A57" s="334">
        <f>A56+1</f>
        <v>47</v>
      </c>
      <c r="B57" s="336" t="s">
        <v>169</v>
      </c>
      <c r="C57" s="337"/>
      <c r="D57" s="409">
        <f>+D52+D37</f>
        <v>0</v>
      </c>
      <c r="E57" s="409">
        <f>+E52+E37</f>
        <v>0</v>
      </c>
      <c r="F57" s="303"/>
      <c r="G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c r="AK57" s="304"/>
      <c r="AL57" s="304"/>
      <c r="AM57" s="304"/>
      <c r="AN57" s="304"/>
      <c r="AO57" s="304"/>
      <c r="AP57" s="304"/>
      <c r="AQ57" s="304"/>
      <c r="AR57" s="304"/>
      <c r="AS57" s="304"/>
      <c r="AT57" s="304"/>
      <c r="AU57" s="304"/>
      <c r="AV57" s="304"/>
      <c r="AW57" s="304"/>
      <c r="AX57" s="304"/>
      <c r="AY57" s="304"/>
      <c r="AZ57" s="304"/>
      <c r="BA57" s="304"/>
      <c r="BB57" s="304"/>
      <c r="BC57" s="304"/>
      <c r="BD57" s="304"/>
      <c r="BE57" s="304"/>
      <c r="BF57" s="304"/>
      <c r="BG57" s="304"/>
      <c r="BH57" s="304"/>
      <c r="BI57" s="304"/>
      <c r="BJ57" s="304"/>
      <c r="BK57" s="304"/>
      <c r="BL57" s="304"/>
      <c r="BM57" s="304"/>
      <c r="BN57" s="304"/>
      <c r="BO57" s="304"/>
      <c r="BP57" s="304"/>
      <c r="BQ57" s="304"/>
      <c r="BR57" s="304"/>
      <c r="BS57" s="304"/>
      <c r="BT57" s="304"/>
      <c r="BU57" s="304"/>
      <c r="BV57" s="304"/>
      <c r="BW57" s="304"/>
      <c r="BX57" s="304"/>
      <c r="BY57" s="304"/>
      <c r="BZ57" s="304"/>
      <c r="CA57" s="304"/>
      <c r="CB57" s="304"/>
      <c r="CC57" s="304"/>
      <c r="CD57" s="304"/>
      <c r="CE57" s="304"/>
      <c r="CF57" s="304"/>
      <c r="CG57" s="304"/>
      <c r="CH57" s="304"/>
      <c r="CI57" s="304"/>
      <c r="CJ57" s="304"/>
      <c r="CK57" s="304"/>
      <c r="CL57" s="304"/>
      <c r="CM57" s="304"/>
      <c r="CN57" s="304"/>
      <c r="CO57" s="304"/>
      <c r="CP57" s="304"/>
      <c r="CQ57" s="304"/>
      <c r="CR57" s="304"/>
      <c r="CS57" s="304"/>
      <c r="CT57" s="304"/>
    </row>
    <row r="58" spans="1:98" ht="15" x14ac:dyDescent="0.25">
      <c r="A58" s="334">
        <f>A57+1</f>
        <v>48</v>
      </c>
      <c r="B58" s="336" t="s">
        <v>170</v>
      </c>
      <c r="C58" s="337"/>
      <c r="D58" s="409">
        <f>SUM(D56:D57)</f>
        <v>0</v>
      </c>
      <c r="E58" s="409">
        <f>SUM(E56:E57)</f>
        <v>0</v>
      </c>
      <c r="F58" s="303">
        <f>SUM(F56:F56)</f>
        <v>0</v>
      </c>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c r="AK58" s="304"/>
      <c r="AL58" s="304"/>
      <c r="AM58" s="304"/>
      <c r="AN58" s="304"/>
      <c r="AO58" s="304"/>
      <c r="AP58" s="304"/>
      <c r="AQ58" s="304"/>
      <c r="AR58" s="304"/>
      <c r="AS58" s="304"/>
      <c r="AT58" s="304"/>
      <c r="AU58" s="304"/>
      <c r="AV58" s="304"/>
      <c r="AW58" s="304"/>
      <c r="AX58" s="304"/>
      <c r="AY58" s="304"/>
      <c r="AZ58" s="304"/>
      <c r="BA58" s="304"/>
      <c r="BB58" s="304"/>
      <c r="BC58" s="304"/>
      <c r="BD58" s="304"/>
      <c r="BE58" s="304"/>
      <c r="BF58" s="304"/>
      <c r="BG58" s="304"/>
      <c r="BH58" s="304"/>
      <c r="BI58" s="304"/>
      <c r="BJ58" s="304"/>
      <c r="BK58" s="304"/>
      <c r="BL58" s="304"/>
      <c r="BM58" s="304"/>
      <c r="BN58" s="304"/>
      <c r="BO58" s="304"/>
      <c r="BP58" s="304"/>
      <c r="BQ58" s="304"/>
      <c r="BR58" s="304"/>
      <c r="BS58" s="304"/>
      <c r="BT58" s="304"/>
      <c r="BU58" s="304"/>
      <c r="BV58" s="304"/>
      <c r="BW58" s="304"/>
      <c r="BX58" s="304"/>
      <c r="BY58" s="304"/>
      <c r="BZ58" s="304"/>
      <c r="CA58" s="304"/>
      <c r="CB58" s="304"/>
      <c r="CC58" s="304"/>
      <c r="CD58" s="304"/>
      <c r="CE58" s="304"/>
      <c r="CF58" s="304"/>
      <c r="CG58" s="304"/>
      <c r="CH58" s="304"/>
      <c r="CI58" s="304"/>
      <c r="CJ58" s="304"/>
      <c r="CK58" s="304"/>
      <c r="CL58" s="304"/>
      <c r="CM58" s="304"/>
      <c r="CN58" s="304"/>
      <c r="CO58" s="304"/>
      <c r="CP58" s="304"/>
      <c r="CQ58" s="304"/>
      <c r="CR58" s="304"/>
      <c r="CS58" s="304"/>
      <c r="CT58" s="304"/>
    </row>
    <row r="59" spans="1:98" ht="15.75" thickBot="1" x14ac:dyDescent="0.3">
      <c r="A59" s="334">
        <f>A58+1</f>
        <v>49</v>
      </c>
      <c r="B59" s="338" t="s">
        <v>171</v>
      </c>
      <c r="C59" s="326"/>
      <c r="D59" s="313">
        <f>SUM(E59:E59)</f>
        <v>0</v>
      </c>
      <c r="E59" s="314">
        <f>+'BUDGET '!AC133+'BUDGET '!AC140+'BUDGET '!AC146+'BUDGET '!AC160+'BUDGET '!AC178+'BUDGET '!AC186+'BUDGET '!AC194</f>
        <v>0</v>
      </c>
      <c r="F59" s="315">
        <v>0</v>
      </c>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c r="AK59" s="304"/>
      <c r="AL59" s="304"/>
      <c r="AM59" s="304"/>
      <c r="AN59" s="304"/>
      <c r="AO59" s="304"/>
      <c r="AP59" s="304"/>
      <c r="AQ59" s="304"/>
      <c r="AR59" s="304"/>
      <c r="AS59" s="304"/>
      <c r="AT59" s="304"/>
      <c r="AU59" s="304"/>
      <c r="AV59" s="304"/>
      <c r="AW59" s="304"/>
      <c r="AX59" s="304"/>
      <c r="AY59" s="304"/>
      <c r="AZ59" s="304"/>
      <c r="BA59" s="304"/>
      <c r="BB59" s="304"/>
      <c r="BC59" s="304"/>
      <c r="BD59" s="304"/>
      <c r="BE59" s="304"/>
      <c r="BF59" s="304"/>
      <c r="BG59" s="304"/>
      <c r="BH59" s="304"/>
      <c r="BI59" s="304"/>
      <c r="BJ59" s="304"/>
      <c r="BK59" s="304"/>
      <c r="BL59" s="304"/>
      <c r="BM59" s="304"/>
      <c r="BN59" s="304"/>
      <c r="BO59" s="304"/>
      <c r="BP59" s="304"/>
      <c r="BQ59" s="304"/>
      <c r="BR59" s="304"/>
      <c r="BS59" s="304"/>
      <c r="BT59" s="304"/>
      <c r="BU59" s="304"/>
      <c r="BV59" s="304"/>
      <c r="BW59" s="304"/>
      <c r="BX59" s="304"/>
      <c r="BY59" s="304"/>
      <c r="BZ59" s="304"/>
      <c r="CA59" s="304"/>
      <c r="CB59" s="304"/>
      <c r="CC59" s="304"/>
      <c r="CD59" s="304"/>
      <c r="CE59" s="304"/>
      <c r="CF59" s="304"/>
      <c r="CG59" s="304"/>
      <c r="CH59" s="304"/>
      <c r="CI59" s="304"/>
      <c r="CJ59" s="304"/>
      <c r="CK59" s="304"/>
      <c r="CL59" s="304"/>
      <c r="CM59" s="304"/>
      <c r="CN59" s="304"/>
      <c r="CO59" s="304"/>
      <c r="CP59" s="304"/>
      <c r="CQ59" s="304"/>
      <c r="CR59" s="304"/>
      <c r="CS59" s="304"/>
      <c r="CT59" s="304"/>
    </row>
    <row r="60" spans="1:98" ht="15" x14ac:dyDescent="0.25">
      <c r="A60" s="334">
        <f>A59+1</f>
        <v>50</v>
      </c>
      <c r="B60" s="336" t="s">
        <v>172</v>
      </c>
      <c r="C60" s="337"/>
      <c r="D60" s="327">
        <f>SUM(E60:E60)</f>
        <v>0</v>
      </c>
      <c r="E60" s="327">
        <f>SUM(E58:E59)</f>
        <v>0</v>
      </c>
      <c r="F60" s="328">
        <f>SUM(F58:F59)</f>
        <v>0</v>
      </c>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c r="AK60" s="304"/>
      <c r="AL60" s="304"/>
      <c r="AM60" s="304"/>
      <c r="AN60" s="304"/>
      <c r="AO60" s="304"/>
      <c r="AP60" s="304"/>
      <c r="AQ60" s="304"/>
      <c r="AR60" s="304"/>
      <c r="AS60" s="304"/>
      <c r="AT60" s="304"/>
      <c r="AU60" s="304"/>
      <c r="AV60" s="304"/>
      <c r="AW60" s="304"/>
      <c r="AX60" s="304"/>
      <c r="AY60" s="304"/>
      <c r="AZ60" s="304"/>
      <c r="BA60" s="304"/>
      <c r="BB60" s="304"/>
      <c r="BC60" s="304"/>
      <c r="BD60" s="304"/>
      <c r="BE60" s="304"/>
      <c r="BF60" s="304"/>
      <c r="BG60" s="304"/>
      <c r="BH60" s="304"/>
      <c r="BI60" s="304"/>
      <c r="BJ60" s="304"/>
      <c r="BK60" s="304"/>
      <c r="BL60" s="304"/>
      <c r="BM60" s="304"/>
      <c r="BN60" s="304"/>
      <c r="BO60" s="304"/>
      <c r="BP60" s="304"/>
      <c r="BQ60" s="304"/>
      <c r="BR60" s="304"/>
      <c r="BS60" s="304"/>
      <c r="BT60" s="304"/>
      <c r="BU60" s="304"/>
      <c r="BV60" s="304"/>
      <c r="BW60" s="304"/>
      <c r="BX60" s="304"/>
      <c r="BY60" s="304"/>
      <c r="BZ60" s="304"/>
      <c r="CA60" s="304"/>
      <c r="CB60" s="304"/>
      <c r="CC60" s="304"/>
      <c r="CD60" s="304"/>
      <c r="CE60" s="304"/>
      <c r="CF60" s="304"/>
      <c r="CG60" s="304"/>
      <c r="CH60" s="304"/>
      <c r="CI60" s="304"/>
      <c r="CJ60" s="304"/>
      <c r="CK60" s="304"/>
      <c r="CL60" s="304"/>
      <c r="CM60" s="304"/>
      <c r="CN60" s="304"/>
      <c r="CO60" s="304"/>
      <c r="CP60" s="304"/>
      <c r="CQ60" s="304"/>
      <c r="CR60" s="304"/>
      <c r="CS60" s="304"/>
      <c r="CT60" s="304"/>
    </row>
    <row r="61" spans="1:98" ht="15.75" thickBot="1" x14ac:dyDescent="0.3">
      <c r="A61" s="330">
        <f>+A60+1</f>
        <v>51</v>
      </c>
      <c r="B61" s="339" t="s">
        <v>173</v>
      </c>
      <c r="C61" s="340"/>
      <c r="D61" s="341" t="e">
        <f>D59/D60</f>
        <v>#DIV/0!</v>
      </c>
      <c r="E61" s="342" t="e">
        <f>E59/E60</f>
        <v>#DIV/0!</v>
      </c>
      <c r="F61" s="343" t="e">
        <f>F59/F60</f>
        <v>#DIV/0!</v>
      </c>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c r="AK61" s="304"/>
      <c r="AL61" s="304"/>
      <c r="AM61" s="304"/>
      <c r="AN61" s="304"/>
      <c r="AO61" s="304"/>
      <c r="AP61" s="304"/>
      <c r="AQ61" s="304"/>
      <c r="AR61" s="304"/>
      <c r="AS61" s="304"/>
      <c r="AT61" s="304"/>
      <c r="AU61" s="304"/>
      <c r="AV61" s="304"/>
      <c r="AW61" s="304"/>
      <c r="AX61" s="304"/>
      <c r="AY61" s="304"/>
      <c r="AZ61" s="304"/>
      <c r="BA61" s="304"/>
      <c r="BB61" s="304"/>
      <c r="BC61" s="304"/>
      <c r="BD61" s="304"/>
      <c r="BE61" s="304"/>
      <c r="BF61" s="304"/>
      <c r="BG61" s="304"/>
      <c r="BH61" s="304"/>
      <c r="BI61" s="304"/>
      <c r="BJ61" s="304"/>
      <c r="BK61" s="304"/>
      <c r="BL61" s="304"/>
      <c r="BM61" s="304"/>
      <c r="BN61" s="304"/>
      <c r="BO61" s="304"/>
      <c r="BP61" s="304"/>
      <c r="BQ61" s="304"/>
      <c r="BR61" s="304"/>
      <c r="BS61" s="304"/>
      <c r="BT61" s="304"/>
      <c r="BU61" s="304"/>
      <c r="BV61" s="304"/>
      <c r="BW61" s="304"/>
      <c r="BX61" s="304"/>
      <c r="BY61" s="304"/>
      <c r="BZ61" s="304"/>
      <c r="CA61" s="304"/>
      <c r="CB61" s="304"/>
      <c r="CC61" s="304"/>
      <c r="CD61" s="304"/>
      <c r="CE61" s="304"/>
      <c r="CF61" s="304"/>
      <c r="CG61" s="304"/>
      <c r="CH61" s="304"/>
      <c r="CI61" s="304"/>
      <c r="CJ61" s="304"/>
      <c r="CK61" s="304"/>
      <c r="CL61" s="304"/>
      <c r="CM61" s="304"/>
      <c r="CN61" s="304"/>
      <c r="CO61" s="304"/>
      <c r="CP61" s="304"/>
      <c r="CQ61" s="304"/>
      <c r="CR61" s="304"/>
      <c r="CS61" s="304"/>
      <c r="CT61" s="304"/>
    </row>
    <row r="62" spans="1:98" ht="13.5" thickBot="1" x14ac:dyDescent="0.25">
      <c r="A62" s="320"/>
      <c r="B62" s="321"/>
      <c r="C62" s="322"/>
      <c r="D62" s="344"/>
      <c r="E62" s="323"/>
      <c r="F62" s="32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row>
    <row r="63" spans="1:98" ht="15" x14ac:dyDescent="0.25">
      <c r="A63" s="334">
        <f>+A61+1</f>
        <v>52</v>
      </c>
      <c r="B63" s="335" t="s">
        <v>174</v>
      </c>
      <c r="C63" s="326"/>
      <c r="D63" s="345">
        <f>SUM(E63:E63)</f>
        <v>0</v>
      </c>
      <c r="E63" s="346">
        <f>SUM('STAFF ALLOCATION'!G47:N47)</f>
        <v>0</v>
      </c>
      <c r="F63" s="347">
        <v>1.375</v>
      </c>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c r="AK63" s="304"/>
      <c r="AL63" s="304"/>
      <c r="AM63" s="304"/>
      <c r="AN63" s="304"/>
      <c r="AO63" s="304"/>
      <c r="AP63" s="304"/>
      <c r="AQ63" s="304"/>
      <c r="AR63" s="304"/>
      <c r="AS63" s="304"/>
      <c r="AT63" s="304"/>
      <c r="AU63" s="304"/>
      <c r="AV63" s="304"/>
      <c r="AW63" s="304"/>
      <c r="AX63" s="304"/>
      <c r="AY63" s="304"/>
      <c r="AZ63" s="304"/>
      <c r="BA63" s="304"/>
      <c r="BB63" s="304"/>
      <c r="BC63" s="304"/>
      <c r="BD63" s="304"/>
      <c r="BE63" s="304"/>
      <c r="BF63" s="304"/>
      <c r="BG63" s="304"/>
      <c r="BH63" s="304"/>
      <c r="BI63" s="304"/>
      <c r="BJ63" s="304"/>
      <c r="BK63" s="304"/>
      <c r="BL63" s="304"/>
      <c r="BM63" s="304"/>
      <c r="BN63" s="304"/>
      <c r="BO63" s="304"/>
      <c r="BP63" s="304"/>
      <c r="BQ63" s="304"/>
      <c r="BR63" s="304"/>
      <c r="BS63" s="304"/>
      <c r="BT63" s="304"/>
      <c r="BU63" s="304"/>
      <c r="BV63" s="304"/>
      <c r="BW63" s="304"/>
      <c r="BX63" s="304"/>
      <c r="BY63" s="304"/>
      <c r="BZ63" s="304"/>
      <c r="CA63" s="304"/>
      <c r="CB63" s="304"/>
      <c r="CC63" s="304"/>
      <c r="CD63" s="304"/>
      <c r="CE63" s="304"/>
      <c r="CF63" s="304"/>
      <c r="CG63" s="304"/>
      <c r="CH63" s="304"/>
      <c r="CI63" s="304"/>
      <c r="CJ63" s="304"/>
      <c r="CK63" s="304"/>
      <c r="CL63" s="304"/>
      <c r="CM63" s="304"/>
      <c r="CN63" s="304"/>
      <c r="CO63" s="304"/>
      <c r="CP63" s="304"/>
      <c r="CQ63" s="304"/>
      <c r="CR63" s="304"/>
      <c r="CS63" s="304"/>
      <c r="CT63" s="304"/>
    </row>
    <row r="64" spans="1:98" ht="15.75" thickBot="1" x14ac:dyDescent="0.3">
      <c r="A64" s="417">
        <f>+A63+1</f>
        <v>53</v>
      </c>
      <c r="B64" s="338" t="s">
        <v>175</v>
      </c>
      <c r="C64" s="326"/>
      <c r="D64" s="348">
        <f>D65-D63</f>
        <v>0</v>
      </c>
      <c r="E64" s="349">
        <f>SUM('STAFF ALLOCATION'!G58:N58)</f>
        <v>0</v>
      </c>
      <c r="F64" s="350">
        <f>F65-F63</f>
        <v>0</v>
      </c>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c r="AK64" s="304"/>
      <c r="AL64" s="304"/>
      <c r="AM64" s="304"/>
      <c r="AN64" s="304"/>
      <c r="AO64" s="304"/>
      <c r="AP64" s="304"/>
      <c r="AQ64" s="304"/>
      <c r="AR64" s="304"/>
      <c r="AS64" s="304"/>
      <c r="AT64" s="304"/>
      <c r="AU64" s="304"/>
      <c r="AV64" s="304"/>
      <c r="AW64" s="304"/>
      <c r="AX64" s="304"/>
      <c r="AY64" s="304"/>
      <c r="AZ64" s="304"/>
      <c r="BA64" s="304"/>
      <c r="BB64" s="304"/>
      <c r="BC64" s="304"/>
      <c r="BD64" s="304"/>
      <c r="BE64" s="304"/>
      <c r="BF64" s="304"/>
      <c r="BG64" s="304"/>
      <c r="BH64" s="304"/>
      <c r="BI64" s="304"/>
      <c r="BJ64" s="304"/>
      <c r="BK64" s="304"/>
      <c r="BL64" s="304"/>
      <c r="BM64" s="304"/>
      <c r="BN64" s="304"/>
      <c r="BO64" s="304"/>
      <c r="BP64" s="304"/>
      <c r="BQ64" s="304"/>
      <c r="BR64" s="304"/>
      <c r="BS64" s="304"/>
      <c r="BT64" s="304"/>
      <c r="BU64" s="304"/>
      <c r="BV64" s="304"/>
      <c r="BW64" s="304"/>
      <c r="BX64" s="304"/>
      <c r="BY64" s="304"/>
      <c r="BZ64" s="304"/>
      <c r="CA64" s="304"/>
      <c r="CB64" s="304"/>
      <c r="CC64" s="304"/>
      <c r="CD64" s="304"/>
      <c r="CE64" s="304"/>
      <c r="CF64" s="304"/>
      <c r="CG64" s="304"/>
      <c r="CH64" s="304"/>
      <c r="CI64" s="304"/>
      <c r="CJ64" s="304"/>
      <c r="CK64" s="304"/>
      <c r="CL64" s="304"/>
      <c r="CM64" s="304"/>
      <c r="CN64" s="304"/>
      <c r="CO64" s="304"/>
      <c r="CP64" s="304"/>
      <c r="CQ64" s="304"/>
      <c r="CR64" s="304"/>
      <c r="CS64" s="304"/>
      <c r="CT64" s="304"/>
    </row>
    <row r="65" spans="1:98" ht="15" x14ac:dyDescent="0.25">
      <c r="A65" s="417">
        <f>+A64+1</f>
        <v>54</v>
      </c>
      <c r="B65" s="336" t="s">
        <v>176</v>
      </c>
      <c r="C65" s="337"/>
      <c r="D65" s="345">
        <f>SUM(E65:E65)</f>
        <v>0</v>
      </c>
      <c r="E65" s="351">
        <f>SUM(E63:E64)</f>
        <v>0</v>
      </c>
      <c r="F65" s="352">
        <v>1.375</v>
      </c>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4"/>
      <c r="CN65" s="304"/>
      <c r="CO65" s="304"/>
      <c r="CP65" s="304"/>
      <c r="CQ65" s="304"/>
      <c r="CR65" s="304"/>
      <c r="CS65" s="304"/>
      <c r="CT65" s="304"/>
    </row>
    <row r="66" spans="1:98" ht="15.75" thickBot="1" x14ac:dyDescent="0.3">
      <c r="A66" s="417">
        <f>+A65+1</f>
        <v>55</v>
      </c>
      <c r="B66" s="353" t="s">
        <v>177</v>
      </c>
      <c r="C66" s="337"/>
      <c r="D66" s="409" t="e">
        <f>D58/D65</f>
        <v>#DIV/0!</v>
      </c>
      <c r="E66" s="409" t="e">
        <f>E58/E65</f>
        <v>#DIV/0!</v>
      </c>
      <c r="F66" s="303">
        <f>F58/F65</f>
        <v>0</v>
      </c>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c r="AK66" s="304"/>
      <c r="AL66" s="304"/>
      <c r="AM66" s="304"/>
      <c r="AN66" s="304"/>
      <c r="AO66" s="304"/>
      <c r="AP66" s="304"/>
      <c r="AQ66" s="304"/>
      <c r="AR66" s="304"/>
      <c r="AS66" s="304"/>
      <c r="AT66" s="304"/>
      <c r="AU66" s="304"/>
      <c r="AV66" s="304"/>
      <c r="AW66" s="304"/>
      <c r="AX66" s="304"/>
      <c r="AY66" s="304"/>
      <c r="AZ66" s="304"/>
      <c r="BA66" s="304"/>
      <c r="BB66" s="304"/>
      <c r="BC66" s="304"/>
      <c r="BD66" s="304"/>
      <c r="BE66" s="304"/>
      <c r="BF66" s="304"/>
      <c r="BG66" s="304"/>
      <c r="BH66" s="304"/>
      <c r="BI66" s="304"/>
      <c r="BJ66" s="304"/>
      <c r="BK66" s="304"/>
      <c r="BL66" s="304"/>
      <c r="BM66" s="304"/>
      <c r="BN66" s="304"/>
      <c r="BO66" s="304"/>
      <c r="BP66" s="304"/>
      <c r="BQ66" s="304"/>
      <c r="BR66" s="304"/>
      <c r="BS66" s="304"/>
      <c r="BT66" s="304"/>
      <c r="BU66" s="304"/>
      <c r="BV66" s="304"/>
      <c r="BW66" s="304"/>
      <c r="BX66" s="304"/>
      <c r="BY66" s="304"/>
      <c r="BZ66" s="304"/>
      <c r="CA66" s="304"/>
      <c r="CB66" s="304"/>
      <c r="CC66" s="304"/>
      <c r="CD66" s="304"/>
      <c r="CE66" s="304"/>
      <c r="CF66" s="304"/>
      <c r="CG66" s="304"/>
      <c r="CH66" s="304"/>
      <c r="CI66" s="304"/>
      <c r="CJ66" s="304"/>
      <c r="CK66" s="304"/>
      <c r="CL66" s="304"/>
      <c r="CM66" s="304"/>
      <c r="CN66" s="304"/>
      <c r="CO66" s="304"/>
      <c r="CP66" s="304"/>
      <c r="CQ66" s="304"/>
      <c r="CR66" s="304"/>
      <c r="CS66" s="304"/>
      <c r="CT66" s="304"/>
    </row>
    <row r="67" spans="1:98" s="405" customFormat="1" ht="13.5" thickBot="1" x14ac:dyDescent="0.25">
      <c r="A67" s="320"/>
      <c r="B67" s="321"/>
      <c r="C67" s="322"/>
      <c r="D67" s="322"/>
      <c r="E67" s="425"/>
      <c r="F67" s="426"/>
      <c r="G67" s="416"/>
      <c r="H67" s="416"/>
      <c r="I67" s="416"/>
      <c r="J67" s="416"/>
      <c r="K67" s="416"/>
      <c r="L67" s="416"/>
      <c r="M67" s="416"/>
      <c r="N67" s="416"/>
      <c r="O67" s="416"/>
      <c r="P67" s="416"/>
      <c r="Q67" s="416"/>
      <c r="R67" s="416"/>
      <c r="S67" s="416"/>
      <c r="T67" s="416"/>
      <c r="U67" s="416"/>
      <c r="V67" s="416"/>
      <c r="W67" s="416"/>
      <c r="X67" s="416"/>
      <c r="Y67" s="416"/>
      <c r="Z67" s="416"/>
      <c r="AA67" s="416"/>
      <c r="AB67" s="416"/>
      <c r="AC67" s="416"/>
      <c r="AD67" s="416"/>
      <c r="AE67" s="416"/>
      <c r="AF67" s="416"/>
      <c r="AG67" s="416"/>
      <c r="AH67" s="416"/>
      <c r="AI67" s="416"/>
      <c r="AJ67" s="416"/>
      <c r="AK67" s="416"/>
      <c r="AL67" s="416"/>
      <c r="AM67" s="416"/>
      <c r="AN67" s="416"/>
      <c r="AO67" s="416"/>
      <c r="AP67" s="416"/>
      <c r="AQ67" s="416"/>
      <c r="AR67" s="416"/>
      <c r="AS67" s="416"/>
      <c r="AT67" s="416"/>
      <c r="AU67" s="416"/>
      <c r="AV67" s="416"/>
      <c r="AW67" s="416"/>
      <c r="AX67" s="416"/>
      <c r="AY67" s="416"/>
      <c r="AZ67" s="416"/>
      <c r="BA67" s="416"/>
      <c r="BB67" s="416"/>
      <c r="BC67" s="416"/>
      <c r="BD67" s="416"/>
      <c r="BE67" s="416"/>
      <c r="BF67" s="416"/>
      <c r="BG67" s="416"/>
      <c r="BH67" s="416"/>
      <c r="BI67" s="416"/>
      <c r="BJ67" s="416"/>
      <c r="BK67" s="416"/>
      <c r="BL67" s="416"/>
      <c r="BM67" s="416"/>
      <c r="BN67" s="416"/>
      <c r="BO67" s="416"/>
      <c r="BP67" s="416"/>
      <c r="BQ67" s="416"/>
      <c r="BR67" s="416"/>
      <c r="BS67" s="416"/>
      <c r="BT67" s="416"/>
      <c r="BU67" s="416"/>
      <c r="BV67" s="416"/>
      <c r="BW67" s="416"/>
      <c r="BX67" s="416"/>
      <c r="BY67" s="416"/>
      <c r="BZ67" s="416"/>
      <c r="CA67" s="416"/>
      <c r="CB67" s="416"/>
      <c r="CC67" s="416"/>
      <c r="CD67" s="416"/>
      <c r="CE67" s="416"/>
      <c r="CF67" s="416"/>
      <c r="CG67" s="416"/>
      <c r="CH67" s="416"/>
      <c r="CI67" s="416"/>
      <c r="CJ67" s="416"/>
      <c r="CK67" s="416"/>
      <c r="CL67" s="416"/>
      <c r="CM67" s="416"/>
      <c r="CN67" s="416"/>
      <c r="CO67" s="416"/>
      <c r="CP67" s="416"/>
      <c r="CQ67" s="416"/>
      <c r="CR67" s="416"/>
      <c r="CS67" s="416"/>
      <c r="CT67" s="416"/>
    </row>
    <row r="68" spans="1:98" s="405" customFormat="1" ht="15.75" thickBot="1" x14ac:dyDescent="0.3">
      <c r="A68" s="427">
        <f>+A66+1</f>
        <v>56</v>
      </c>
      <c r="B68" s="428" t="s">
        <v>203</v>
      </c>
      <c r="C68" s="429"/>
      <c r="D68" s="430"/>
      <c r="E68" s="306">
        <f>+'BUDGET SUMMARY'!G43+'BUDGET SUMMARY'!I43</f>
        <v>0</v>
      </c>
      <c r="F68" s="431"/>
      <c r="G68" s="416"/>
      <c r="H68" s="416"/>
      <c r="I68" s="416"/>
      <c r="J68" s="416"/>
      <c r="K68" s="416"/>
      <c r="L68" s="416"/>
      <c r="M68" s="416"/>
      <c r="N68" s="416"/>
      <c r="O68" s="416"/>
      <c r="P68" s="416"/>
      <c r="Q68" s="416"/>
      <c r="R68" s="416"/>
      <c r="S68" s="416"/>
      <c r="T68" s="416"/>
      <c r="U68" s="416"/>
      <c r="V68" s="416"/>
      <c r="W68" s="416"/>
      <c r="X68" s="416"/>
      <c r="Y68" s="416"/>
      <c r="Z68" s="416"/>
      <c r="AA68" s="416"/>
      <c r="AB68" s="416"/>
      <c r="AC68" s="416"/>
      <c r="AD68" s="416"/>
      <c r="AE68" s="416"/>
      <c r="AF68" s="416"/>
      <c r="AG68" s="416"/>
      <c r="AH68" s="416"/>
      <c r="AI68" s="416"/>
      <c r="AJ68" s="416"/>
      <c r="AK68" s="416"/>
      <c r="AL68" s="416"/>
      <c r="AM68" s="416"/>
      <c r="AN68" s="416"/>
      <c r="AO68" s="416"/>
      <c r="AP68" s="416"/>
      <c r="AQ68" s="416"/>
      <c r="AR68" s="416"/>
      <c r="AS68" s="416"/>
      <c r="AT68" s="416"/>
      <c r="AU68" s="416"/>
      <c r="AV68" s="416"/>
      <c r="AW68" s="416"/>
      <c r="AX68" s="416"/>
      <c r="AY68" s="416"/>
      <c r="AZ68" s="416"/>
      <c r="BA68" s="416"/>
      <c r="BB68" s="416"/>
      <c r="BC68" s="416"/>
      <c r="BD68" s="416"/>
      <c r="BE68" s="416"/>
      <c r="BF68" s="416"/>
      <c r="BG68" s="416"/>
      <c r="BH68" s="416"/>
      <c r="BI68" s="416"/>
      <c r="BJ68" s="416"/>
      <c r="BK68" s="416"/>
      <c r="BL68" s="416"/>
      <c r="BM68" s="416"/>
      <c r="BN68" s="416"/>
      <c r="BO68" s="416"/>
      <c r="BP68" s="416"/>
      <c r="BQ68" s="416"/>
      <c r="BR68" s="416"/>
      <c r="BS68" s="416"/>
      <c r="BT68" s="416"/>
      <c r="BU68" s="416"/>
      <c r="BV68" s="416"/>
      <c r="BW68" s="416"/>
      <c r="BX68" s="416"/>
      <c r="BY68" s="416"/>
      <c r="BZ68" s="416"/>
      <c r="CA68" s="416"/>
      <c r="CB68" s="416"/>
      <c r="CC68" s="416"/>
      <c r="CD68" s="416"/>
      <c r="CE68" s="416"/>
      <c r="CF68" s="416"/>
      <c r="CG68" s="416"/>
      <c r="CH68" s="416"/>
      <c r="CI68" s="416"/>
      <c r="CJ68" s="416"/>
      <c r="CK68" s="416"/>
      <c r="CL68" s="416"/>
      <c r="CM68" s="416"/>
      <c r="CN68" s="416"/>
      <c r="CO68" s="416"/>
      <c r="CP68" s="416"/>
      <c r="CQ68" s="416"/>
      <c r="CR68" s="416"/>
      <c r="CS68" s="416"/>
      <c r="CT68" s="416"/>
    </row>
    <row r="69" spans="1:98" s="405" customFormat="1" ht="15" x14ac:dyDescent="0.25">
      <c r="A69" s="427">
        <f>+A68+1</f>
        <v>57</v>
      </c>
      <c r="B69" s="90" t="s">
        <v>204</v>
      </c>
      <c r="C69" s="309"/>
      <c r="D69" s="409"/>
      <c r="E69" s="306">
        <f>+'BUDGET SUMMARY'!H43+'BUDGET SUMMARY'!J43</f>
        <v>0</v>
      </c>
      <c r="F69" s="432"/>
      <c r="G69" s="416"/>
      <c r="H69" s="416"/>
      <c r="I69" s="416"/>
      <c r="J69" s="416"/>
      <c r="K69" s="416"/>
      <c r="L69" s="416"/>
      <c r="M69" s="416"/>
      <c r="N69" s="416"/>
      <c r="O69" s="416"/>
      <c r="P69" s="416"/>
      <c r="Q69" s="416"/>
      <c r="R69" s="416"/>
      <c r="S69" s="416"/>
      <c r="T69" s="416"/>
      <c r="U69" s="416"/>
      <c r="V69" s="416"/>
      <c r="W69" s="416"/>
      <c r="X69" s="416"/>
      <c r="Y69" s="416"/>
      <c r="Z69" s="416"/>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416"/>
      <c r="BT69" s="416"/>
      <c r="BU69" s="416"/>
      <c r="BV69" s="416"/>
      <c r="BW69" s="416"/>
      <c r="BX69" s="416"/>
      <c r="BY69" s="416"/>
      <c r="BZ69" s="416"/>
      <c r="CA69" s="416"/>
      <c r="CB69" s="416"/>
      <c r="CC69" s="416"/>
      <c r="CD69" s="416"/>
      <c r="CE69" s="416"/>
      <c r="CF69" s="416"/>
      <c r="CG69" s="416"/>
      <c r="CH69" s="416"/>
      <c r="CI69" s="416"/>
      <c r="CJ69" s="416"/>
      <c r="CK69" s="416"/>
      <c r="CL69" s="416"/>
      <c r="CM69" s="416"/>
      <c r="CN69" s="416"/>
      <c r="CO69" s="416"/>
      <c r="CP69" s="416"/>
      <c r="CQ69" s="416"/>
      <c r="CR69" s="416"/>
      <c r="CS69" s="416"/>
      <c r="CT69" s="416"/>
    </row>
    <row r="70" spans="1:98" s="405" customFormat="1" ht="15.75" thickBot="1" x14ac:dyDescent="0.3">
      <c r="A70" s="433">
        <f>+A69+1</f>
        <v>58</v>
      </c>
      <c r="B70" s="434" t="s">
        <v>258</v>
      </c>
      <c r="C70" s="332"/>
      <c r="D70" s="435"/>
      <c r="E70" s="333" t="e">
        <f>E69/E60</f>
        <v>#DIV/0!</v>
      </c>
      <c r="F70" s="43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416"/>
      <c r="AV70" s="416"/>
      <c r="AW70" s="416"/>
      <c r="AX70" s="416"/>
      <c r="AY70" s="416"/>
      <c r="AZ70" s="416"/>
      <c r="BA70" s="416"/>
      <c r="BB70" s="416"/>
      <c r="BC70" s="416"/>
      <c r="BD70" s="416"/>
      <c r="BE70" s="416"/>
      <c r="BF70" s="416"/>
      <c r="BG70" s="416"/>
      <c r="BH70" s="416"/>
      <c r="BI70" s="416"/>
      <c r="BJ70" s="416"/>
      <c r="BK70" s="416"/>
      <c r="BL70" s="416"/>
      <c r="BM70" s="416"/>
      <c r="BN70" s="416"/>
      <c r="BO70" s="416"/>
      <c r="BP70" s="416"/>
      <c r="BQ70" s="416"/>
      <c r="BR70" s="416"/>
      <c r="BS70" s="416"/>
      <c r="BT70" s="416"/>
      <c r="BU70" s="416"/>
      <c r="BV70" s="416"/>
      <c r="BW70" s="416"/>
      <c r="BX70" s="416"/>
      <c r="BY70" s="416"/>
      <c r="BZ70" s="416"/>
      <c r="CA70" s="416"/>
      <c r="CB70" s="416"/>
      <c r="CC70" s="416"/>
      <c r="CD70" s="416"/>
      <c r="CE70" s="416"/>
      <c r="CF70" s="416"/>
      <c r="CG70" s="416"/>
      <c r="CH70" s="416"/>
      <c r="CI70" s="416"/>
      <c r="CJ70" s="416"/>
      <c r="CK70" s="416"/>
      <c r="CL70" s="416"/>
      <c r="CM70" s="416"/>
      <c r="CN70" s="416"/>
      <c r="CO70" s="416"/>
      <c r="CP70" s="416"/>
      <c r="CQ70" s="416"/>
      <c r="CR70" s="416"/>
      <c r="CS70" s="416"/>
      <c r="CT70" s="416"/>
    </row>
    <row r="71" spans="1:98" s="405" customFormat="1" ht="15.75" thickBot="1" x14ac:dyDescent="0.3">
      <c r="A71" s="433">
        <f>+A70+1</f>
        <v>59</v>
      </c>
      <c r="B71" s="484" t="str">
        <f>+'BUDGET '!A216</f>
        <v>WIOA WORK EXER + EST OPERATING COSTS</v>
      </c>
      <c r="C71" s="480"/>
      <c r="D71" s="485" t="s">
        <v>227</v>
      </c>
      <c r="E71" s="481" t="e">
        <f>+'BUDGET SUMMARY'!F49</f>
        <v>#DIV/0!</v>
      </c>
      <c r="F71" s="343"/>
      <c r="G71" s="416"/>
      <c r="H71" s="416"/>
      <c r="I71" s="416"/>
      <c r="J71" s="416"/>
      <c r="K71" s="416"/>
      <c r="L71" s="416"/>
      <c r="M71" s="416"/>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6"/>
      <c r="AN71" s="416"/>
      <c r="AO71" s="416"/>
      <c r="AP71" s="416"/>
      <c r="AQ71" s="416"/>
      <c r="AR71" s="416"/>
      <c r="AS71" s="416"/>
      <c r="AT71" s="416"/>
      <c r="AU71" s="416"/>
      <c r="AV71" s="416"/>
      <c r="AW71" s="416"/>
      <c r="AX71" s="416"/>
      <c r="AY71" s="416"/>
      <c r="AZ71" s="416"/>
      <c r="BA71" s="416"/>
      <c r="BB71" s="416"/>
      <c r="BC71" s="416"/>
      <c r="BD71" s="416"/>
      <c r="BE71" s="416"/>
      <c r="BF71" s="416"/>
      <c r="BG71" s="416"/>
      <c r="BH71" s="416"/>
      <c r="BI71" s="416"/>
      <c r="BJ71" s="416"/>
      <c r="BK71" s="416"/>
      <c r="BL71" s="416"/>
      <c r="BM71" s="416"/>
      <c r="BN71" s="416"/>
      <c r="BO71" s="416"/>
      <c r="BP71" s="416"/>
      <c r="BQ71" s="416"/>
      <c r="BR71" s="416"/>
      <c r="BS71" s="416"/>
      <c r="BT71" s="416"/>
      <c r="BU71" s="416"/>
      <c r="BV71" s="416"/>
      <c r="BW71" s="416"/>
      <c r="BX71" s="416"/>
      <c r="BY71" s="416"/>
      <c r="BZ71" s="416"/>
      <c r="CA71" s="416"/>
      <c r="CB71" s="416"/>
      <c r="CC71" s="416"/>
      <c r="CD71" s="416"/>
      <c r="CE71" s="416"/>
      <c r="CF71" s="416"/>
      <c r="CG71" s="416"/>
      <c r="CH71" s="416"/>
      <c r="CI71" s="416"/>
      <c r="CJ71" s="416"/>
      <c r="CK71" s="416"/>
      <c r="CL71" s="416"/>
      <c r="CM71" s="416"/>
      <c r="CN71" s="416"/>
      <c r="CO71" s="416"/>
      <c r="CP71" s="416"/>
      <c r="CQ71" s="416"/>
      <c r="CR71" s="416"/>
      <c r="CS71" s="416"/>
      <c r="CT71" s="416"/>
    </row>
    <row r="72" spans="1:98" s="405" customFormat="1" ht="13.5" thickBot="1" x14ac:dyDescent="0.25">
      <c r="A72" s="437"/>
      <c r="B72" s="438"/>
      <c r="C72" s="439"/>
      <c r="D72" s="440"/>
      <c r="E72" s="440"/>
      <c r="F72" s="441"/>
      <c r="G72" s="416"/>
      <c r="H72" s="416"/>
      <c r="I72" s="416"/>
      <c r="J72" s="416"/>
      <c r="K72" s="416"/>
      <c r="L72" s="416"/>
      <c r="M72" s="416"/>
      <c r="N72" s="416"/>
      <c r="O72" s="416"/>
      <c r="P72" s="416"/>
      <c r="Q72" s="416"/>
      <c r="R72" s="416"/>
      <c r="S72" s="416"/>
      <c r="T72" s="416"/>
      <c r="U72" s="416"/>
      <c r="V72" s="416"/>
      <c r="W72" s="416"/>
      <c r="X72" s="416"/>
      <c r="Y72" s="416"/>
      <c r="Z72" s="416"/>
      <c r="AA72" s="416"/>
      <c r="AB72" s="416"/>
      <c r="AC72" s="416"/>
      <c r="AD72" s="416"/>
      <c r="AE72" s="416"/>
      <c r="AF72" s="416"/>
      <c r="AG72" s="416"/>
      <c r="AH72" s="416"/>
      <c r="AI72" s="416"/>
      <c r="AJ72" s="416"/>
      <c r="AK72" s="416"/>
      <c r="AL72" s="416"/>
      <c r="AM72" s="416"/>
      <c r="AN72" s="416"/>
      <c r="AO72" s="416"/>
      <c r="AP72" s="416"/>
      <c r="AQ72" s="416"/>
      <c r="AR72" s="416"/>
      <c r="AS72" s="416"/>
      <c r="AT72" s="416"/>
      <c r="AU72" s="416"/>
      <c r="AV72" s="416"/>
      <c r="AW72" s="416"/>
      <c r="AX72" s="416"/>
      <c r="AY72" s="416"/>
      <c r="AZ72" s="416"/>
      <c r="BA72" s="416"/>
      <c r="BB72" s="416"/>
      <c r="BC72" s="416"/>
      <c r="BD72" s="416"/>
      <c r="BE72" s="416"/>
      <c r="BF72" s="416"/>
      <c r="BG72" s="416"/>
      <c r="BH72" s="416"/>
      <c r="BI72" s="416"/>
      <c r="BJ72" s="416"/>
      <c r="BK72" s="416"/>
      <c r="BL72" s="416"/>
      <c r="BM72" s="416"/>
      <c r="BN72" s="416"/>
      <c r="BO72" s="416"/>
      <c r="BP72" s="416"/>
      <c r="BQ72" s="416"/>
      <c r="BR72" s="416"/>
      <c r="BS72" s="416"/>
      <c r="BT72" s="416"/>
      <c r="BU72" s="416"/>
      <c r="BV72" s="416"/>
      <c r="BW72" s="416"/>
      <c r="BX72" s="416"/>
      <c r="BY72" s="416"/>
      <c r="BZ72" s="416"/>
      <c r="CA72" s="416"/>
      <c r="CB72" s="416"/>
      <c r="CC72" s="416"/>
      <c r="CD72" s="416"/>
      <c r="CE72" s="416"/>
      <c r="CF72" s="416"/>
      <c r="CG72" s="416"/>
      <c r="CH72" s="416"/>
      <c r="CI72" s="416"/>
      <c r="CJ72" s="416"/>
      <c r="CK72" s="416"/>
      <c r="CL72" s="416"/>
      <c r="CM72" s="416"/>
      <c r="CN72" s="416"/>
      <c r="CO72" s="416"/>
      <c r="CP72" s="416"/>
      <c r="CQ72" s="416"/>
      <c r="CR72" s="416"/>
      <c r="CS72" s="416"/>
      <c r="CT72" s="416"/>
    </row>
    <row r="73" spans="1:98" s="405" customFormat="1" ht="13.5" thickBot="1" x14ac:dyDescent="0.25">
      <c r="A73" s="424"/>
      <c r="B73" s="385"/>
      <c r="C73" s="386"/>
      <c r="D73" s="386"/>
      <c r="E73" s="442"/>
      <c r="F73" s="443"/>
      <c r="G73" s="416"/>
      <c r="H73" s="416"/>
      <c r="I73" s="416"/>
      <c r="J73" s="416"/>
      <c r="K73" s="416"/>
      <c r="L73" s="416"/>
      <c r="M73" s="416"/>
      <c r="N73" s="416"/>
      <c r="O73" s="416"/>
      <c r="P73" s="416"/>
      <c r="Q73" s="416"/>
      <c r="R73" s="416"/>
      <c r="S73" s="416"/>
      <c r="T73" s="416"/>
      <c r="U73" s="416"/>
      <c r="V73" s="416"/>
      <c r="W73" s="416"/>
      <c r="X73" s="416"/>
      <c r="Y73" s="416"/>
      <c r="Z73" s="416"/>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c r="BQ73" s="416"/>
      <c r="BR73" s="416"/>
      <c r="BS73" s="416"/>
      <c r="BT73" s="416"/>
      <c r="BU73" s="416"/>
      <c r="BV73" s="416"/>
      <c r="BW73" s="416"/>
      <c r="BX73" s="416"/>
      <c r="BY73" s="416"/>
      <c r="BZ73" s="416"/>
      <c r="CA73" s="416"/>
      <c r="CB73" s="416"/>
      <c r="CC73" s="416"/>
      <c r="CD73" s="416"/>
      <c r="CE73" s="416"/>
      <c r="CF73" s="416"/>
      <c r="CG73" s="416"/>
      <c r="CH73" s="416"/>
      <c r="CI73" s="416"/>
      <c r="CJ73" s="416"/>
      <c r="CK73" s="416"/>
      <c r="CL73" s="416"/>
      <c r="CM73" s="416"/>
      <c r="CN73" s="416"/>
      <c r="CO73" s="416"/>
      <c r="CP73" s="416"/>
      <c r="CQ73" s="416"/>
      <c r="CR73" s="416"/>
      <c r="CS73" s="416"/>
      <c r="CT73" s="416"/>
    </row>
    <row r="74" spans="1:98" ht="13.5" thickTop="1" x14ac:dyDescent="0.2">
      <c r="A74" s="405"/>
      <c r="C7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304"/>
      <c r="AZ74" s="304"/>
      <c r="BA74" s="304"/>
      <c r="BB74" s="304"/>
      <c r="BC74" s="304"/>
      <c r="BD74" s="304"/>
      <c r="BE74" s="304"/>
      <c r="BF74" s="304"/>
      <c r="BG74" s="304"/>
      <c r="BH74" s="304"/>
      <c r="BI74" s="304"/>
      <c r="BJ74" s="304"/>
      <c r="BK74" s="304"/>
      <c r="BL74" s="304"/>
      <c r="BM74" s="304"/>
      <c r="BN74" s="304"/>
      <c r="BO74" s="304"/>
      <c r="BP74" s="304"/>
      <c r="BQ74" s="304"/>
      <c r="BR74" s="304"/>
      <c r="BS74" s="304"/>
      <c r="BT74" s="304"/>
      <c r="BU74" s="304"/>
      <c r="BV74" s="304"/>
      <c r="BW74" s="304"/>
      <c r="BX74" s="304"/>
      <c r="BY74" s="304"/>
      <c r="BZ74" s="304"/>
      <c r="CA74" s="304"/>
      <c r="CB74" s="304"/>
      <c r="CC74" s="304"/>
      <c r="CD74" s="304"/>
      <c r="CE74" s="304"/>
      <c r="CF74" s="304"/>
      <c r="CG74" s="304"/>
      <c r="CH74" s="304"/>
      <c r="CI74" s="304"/>
      <c r="CJ74" s="304"/>
      <c r="CK74" s="304"/>
      <c r="CL74" s="304"/>
      <c r="CM74" s="304"/>
      <c r="CN74" s="304"/>
      <c r="CO74" s="304"/>
      <c r="CP74" s="304"/>
      <c r="CQ74" s="304"/>
      <c r="CR74" s="304"/>
      <c r="CS74" s="304"/>
      <c r="CT74" s="304"/>
    </row>
    <row r="75" spans="1:98" ht="15.75" x14ac:dyDescent="0.25">
      <c r="A75" s="446" t="s">
        <v>209</v>
      </c>
      <c r="C75"/>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c r="AK75" s="304"/>
      <c r="AL75" s="304"/>
      <c r="AM75" s="304"/>
      <c r="AN75" s="304"/>
      <c r="AO75" s="304"/>
      <c r="AP75" s="304"/>
      <c r="AQ75" s="304"/>
      <c r="AR75" s="304"/>
      <c r="AS75" s="304"/>
      <c r="AT75" s="304"/>
      <c r="AU75" s="304"/>
      <c r="AV75" s="304"/>
      <c r="AW75" s="304"/>
      <c r="AX75" s="304"/>
      <c r="AY75" s="304"/>
      <c r="AZ75" s="304"/>
      <c r="BA75" s="304"/>
      <c r="BB75" s="304"/>
      <c r="BC75" s="304"/>
      <c r="BD75" s="304"/>
      <c r="BE75" s="304"/>
      <c r="BF75" s="304"/>
      <c r="BG75" s="304"/>
      <c r="BH75" s="304"/>
      <c r="BI75" s="304"/>
      <c r="BJ75" s="304"/>
      <c r="BK75" s="304"/>
      <c r="BL75" s="304"/>
      <c r="BM75" s="304"/>
      <c r="BN75" s="304"/>
      <c r="BO75" s="304"/>
      <c r="BP75" s="304"/>
      <c r="BQ75" s="304"/>
      <c r="BR75" s="304"/>
      <c r="BS75" s="304"/>
      <c r="BT75" s="304"/>
      <c r="BU75" s="304"/>
      <c r="BV75" s="304"/>
      <c r="BW75" s="304"/>
      <c r="BX75" s="304"/>
      <c r="BY75" s="304"/>
      <c r="BZ75" s="304"/>
      <c r="CA75" s="304"/>
      <c r="CB75" s="304"/>
      <c r="CC75" s="304"/>
      <c r="CD75" s="304"/>
      <c r="CE75" s="304"/>
      <c r="CF75" s="304"/>
      <c r="CG75" s="304"/>
      <c r="CH75" s="304"/>
      <c r="CI75" s="304"/>
      <c r="CJ75" s="304"/>
      <c r="CK75" s="304"/>
      <c r="CL75" s="304"/>
      <c r="CM75" s="304"/>
      <c r="CN75" s="304"/>
      <c r="CO75" s="304"/>
      <c r="CP75" s="304"/>
      <c r="CQ75" s="304"/>
      <c r="CR75" s="304"/>
      <c r="CS75" s="304"/>
      <c r="CT75" s="304"/>
    </row>
    <row r="76" spans="1:98" x14ac:dyDescent="0.2">
      <c r="A76" s="405"/>
      <c r="C76"/>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c r="AK76" s="304"/>
      <c r="AL76" s="304"/>
      <c r="AM76" s="304"/>
      <c r="AN76" s="304"/>
      <c r="AO76" s="304"/>
      <c r="AP76" s="304"/>
      <c r="AQ76" s="304"/>
      <c r="AR76" s="304"/>
      <c r="AS76" s="304"/>
      <c r="AT76" s="304"/>
      <c r="AU76" s="304"/>
      <c r="AV76" s="304"/>
      <c r="AW76" s="304"/>
      <c r="AX76" s="304"/>
      <c r="AY76" s="304"/>
      <c r="AZ76" s="304"/>
      <c r="BA76" s="304"/>
      <c r="BB76" s="304"/>
      <c r="BC76" s="304"/>
      <c r="BD76" s="304"/>
      <c r="BE76" s="304"/>
      <c r="BF76" s="304"/>
      <c r="BG76" s="304"/>
      <c r="BH76" s="304"/>
      <c r="BI76" s="304"/>
      <c r="BJ76" s="304"/>
      <c r="BK76" s="304"/>
      <c r="BL76" s="304"/>
      <c r="BM76" s="304"/>
      <c r="BN76" s="304"/>
      <c r="BO76" s="304"/>
      <c r="BP76" s="304"/>
      <c r="BQ76" s="304"/>
      <c r="BR76" s="304"/>
      <c r="BS76" s="304"/>
      <c r="BT76" s="304"/>
      <c r="BU76" s="304"/>
      <c r="BV76" s="304"/>
      <c r="BW76" s="304"/>
      <c r="BX76" s="304"/>
      <c r="BY76" s="304"/>
      <c r="BZ76" s="304"/>
      <c r="CA76" s="304"/>
      <c r="CB76" s="304"/>
      <c r="CC76" s="304"/>
      <c r="CD76" s="304"/>
      <c r="CE76" s="304"/>
      <c r="CF76" s="304"/>
      <c r="CG76" s="304"/>
      <c r="CH76" s="304"/>
      <c r="CI76" s="304"/>
      <c r="CJ76" s="304"/>
      <c r="CK76" s="304"/>
      <c r="CL76" s="304"/>
      <c r="CM76" s="304"/>
      <c r="CN76" s="304"/>
      <c r="CO76" s="304"/>
      <c r="CP76" s="304"/>
      <c r="CQ76" s="304"/>
      <c r="CR76" s="304"/>
      <c r="CS76" s="304"/>
      <c r="CT76" s="304"/>
    </row>
    <row r="77" spans="1:98" x14ac:dyDescent="0.2">
      <c r="A77" s="405"/>
      <c r="C77"/>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c r="AK77" s="304"/>
      <c r="AL77" s="304"/>
      <c r="AM77" s="304"/>
      <c r="AN77" s="304"/>
      <c r="AO77" s="304"/>
      <c r="AP77" s="304"/>
      <c r="AQ77" s="304"/>
      <c r="AR77" s="304"/>
      <c r="AS77" s="304"/>
      <c r="AT77" s="304"/>
      <c r="AU77" s="304"/>
      <c r="AV77" s="304"/>
      <c r="AW77" s="304"/>
      <c r="AX77" s="304"/>
      <c r="AY77" s="304"/>
      <c r="AZ77" s="304"/>
      <c r="BA77" s="304"/>
      <c r="BB77" s="304"/>
      <c r="BC77" s="304"/>
      <c r="BD77" s="304"/>
      <c r="BE77" s="304"/>
      <c r="BF77" s="304"/>
      <c r="BG77" s="304"/>
      <c r="BH77" s="304"/>
      <c r="BI77" s="304"/>
      <c r="BJ77" s="304"/>
      <c r="BK77" s="304"/>
      <c r="BL77" s="304"/>
      <c r="BM77" s="304"/>
      <c r="BN77" s="304"/>
      <c r="BO77" s="304"/>
      <c r="BP77" s="304"/>
      <c r="BQ77" s="304"/>
      <c r="BR77" s="304"/>
      <c r="BS77" s="304"/>
      <c r="BT77" s="304"/>
      <c r="BU77" s="304"/>
      <c r="BV77" s="304"/>
      <c r="BW77" s="304"/>
      <c r="BX77" s="304"/>
      <c r="BY77" s="304"/>
      <c r="BZ77" s="304"/>
      <c r="CA77" s="304"/>
      <c r="CB77" s="304"/>
      <c r="CC77" s="304"/>
      <c r="CD77" s="304"/>
      <c r="CE77" s="304"/>
      <c r="CF77" s="304"/>
      <c r="CG77" s="304"/>
      <c r="CH77" s="304"/>
      <c r="CI77" s="304"/>
      <c r="CJ77" s="304"/>
      <c r="CK77" s="304"/>
      <c r="CL77" s="304"/>
      <c r="CM77" s="304"/>
      <c r="CN77" s="304"/>
      <c r="CO77" s="304"/>
      <c r="CP77" s="304"/>
      <c r="CQ77" s="304"/>
      <c r="CR77" s="304"/>
      <c r="CS77" s="304"/>
      <c r="CT77" s="304"/>
    </row>
    <row r="78" spans="1:98" x14ac:dyDescent="0.2">
      <c r="A78" s="405"/>
      <c r="C78"/>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4"/>
      <c r="AY78" s="304"/>
      <c r="AZ78" s="304"/>
      <c r="BA78" s="304"/>
      <c r="BB78" s="304"/>
      <c r="BC78" s="304"/>
      <c r="BD78" s="304"/>
      <c r="BE78" s="304"/>
      <c r="BF78" s="304"/>
      <c r="BG78" s="304"/>
      <c r="BH78" s="304"/>
      <c r="BI78" s="304"/>
      <c r="BJ78" s="304"/>
      <c r="BK78" s="304"/>
      <c r="BL78" s="304"/>
      <c r="BM78" s="304"/>
      <c r="BN78" s="304"/>
      <c r="BO78" s="304"/>
      <c r="BP78" s="304"/>
      <c r="BQ78" s="304"/>
      <c r="BR78" s="304"/>
      <c r="BS78" s="304"/>
      <c r="BT78" s="304"/>
      <c r="BU78" s="304"/>
      <c r="BV78" s="304"/>
      <c r="BW78" s="304"/>
      <c r="BX78" s="304"/>
      <c r="BY78" s="304"/>
      <c r="BZ78" s="304"/>
      <c r="CA78" s="304"/>
      <c r="CB78" s="304"/>
      <c r="CC78" s="304"/>
      <c r="CD78" s="304"/>
      <c r="CE78" s="304"/>
      <c r="CF78" s="304"/>
      <c r="CG78" s="304"/>
      <c r="CH78" s="304"/>
      <c r="CI78" s="304"/>
      <c r="CJ78" s="304"/>
      <c r="CK78" s="304"/>
      <c r="CL78" s="304"/>
      <c r="CM78" s="304"/>
      <c r="CN78" s="304"/>
      <c r="CO78" s="304"/>
      <c r="CP78" s="304"/>
      <c r="CQ78" s="304"/>
      <c r="CR78" s="304"/>
      <c r="CS78" s="304"/>
      <c r="CT78" s="304"/>
    </row>
    <row r="79" spans="1:98" x14ac:dyDescent="0.2">
      <c r="A79" s="405"/>
      <c r="C79"/>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c r="AK79" s="304"/>
      <c r="AL79" s="304"/>
      <c r="AM79" s="304"/>
      <c r="AN79" s="304"/>
      <c r="AO79" s="304"/>
      <c r="AP79" s="304"/>
      <c r="AQ79" s="304"/>
      <c r="AR79" s="304"/>
      <c r="AS79" s="304"/>
      <c r="AT79" s="304"/>
      <c r="AU79" s="304"/>
      <c r="AV79" s="304"/>
      <c r="AW79" s="304"/>
      <c r="AX79" s="304"/>
      <c r="AY79" s="304"/>
      <c r="AZ79" s="304"/>
      <c r="BA79" s="304"/>
      <c r="BB79" s="304"/>
      <c r="BC79" s="304"/>
      <c r="BD79" s="304"/>
      <c r="BE79" s="304"/>
      <c r="BF79" s="304"/>
      <c r="BG79" s="304"/>
      <c r="BH79" s="304"/>
      <c r="BI79" s="304"/>
      <c r="BJ79" s="304"/>
      <c r="BK79" s="304"/>
      <c r="BL79" s="304"/>
      <c r="BM79" s="304"/>
      <c r="BN79" s="304"/>
      <c r="BO79" s="304"/>
      <c r="BP79" s="304"/>
      <c r="BQ79" s="304"/>
      <c r="BR79" s="304"/>
      <c r="BS79" s="304"/>
      <c r="BT79" s="304"/>
      <c r="BU79" s="304"/>
      <c r="BV79" s="304"/>
      <c r="BW79" s="304"/>
      <c r="BX79" s="304"/>
      <c r="BY79" s="304"/>
      <c r="BZ79" s="304"/>
      <c r="CA79" s="304"/>
      <c r="CB79" s="304"/>
      <c r="CC79" s="304"/>
      <c r="CD79" s="304"/>
      <c r="CE79" s="304"/>
      <c r="CF79" s="304"/>
      <c r="CG79" s="304"/>
      <c r="CH79" s="304"/>
      <c r="CI79" s="304"/>
      <c r="CJ79" s="304"/>
      <c r="CK79" s="304"/>
      <c r="CL79" s="304"/>
      <c r="CM79" s="304"/>
      <c r="CN79" s="304"/>
      <c r="CO79" s="304"/>
      <c r="CP79" s="304"/>
      <c r="CQ79" s="304"/>
      <c r="CR79" s="304"/>
      <c r="CS79" s="304"/>
      <c r="CT79" s="304"/>
    </row>
    <row r="80" spans="1:98" x14ac:dyDescent="0.2">
      <c r="A80" s="405"/>
      <c r="C80"/>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c r="AK80" s="304"/>
      <c r="AL80" s="304"/>
      <c r="AM80" s="304"/>
      <c r="AN80" s="304"/>
      <c r="AO80" s="304"/>
      <c r="AP80" s="304"/>
      <c r="AQ80" s="304"/>
      <c r="AR80" s="304"/>
      <c r="AS80" s="304"/>
      <c r="AT80" s="304"/>
      <c r="AU80" s="304"/>
      <c r="AV80" s="304"/>
      <c r="AW80" s="304"/>
      <c r="AX80" s="304"/>
      <c r="AY80" s="304"/>
      <c r="AZ80" s="304"/>
      <c r="BA80" s="304"/>
      <c r="BB80" s="304"/>
      <c r="BC80" s="304"/>
      <c r="BD80" s="304"/>
      <c r="BE80" s="304"/>
      <c r="BF80" s="304"/>
      <c r="BG80" s="304"/>
      <c r="BH80" s="304"/>
      <c r="BI80" s="304"/>
      <c r="BJ80" s="304"/>
      <c r="BK80" s="304"/>
      <c r="BL80" s="304"/>
      <c r="BM80" s="304"/>
      <c r="BN80" s="304"/>
      <c r="BO80" s="304"/>
      <c r="BP80" s="304"/>
      <c r="BQ80" s="304"/>
      <c r="BR80" s="304"/>
      <c r="BS80" s="304"/>
      <c r="BT80" s="304"/>
      <c r="BU80" s="304"/>
      <c r="BV80" s="304"/>
      <c r="BW80" s="304"/>
      <c r="BX80" s="304"/>
      <c r="BY80" s="304"/>
      <c r="BZ80" s="304"/>
      <c r="CA80" s="304"/>
      <c r="CB80" s="304"/>
      <c r="CC80" s="304"/>
      <c r="CD80" s="304"/>
      <c r="CE80" s="304"/>
      <c r="CF80" s="304"/>
      <c r="CG80" s="304"/>
      <c r="CH80" s="304"/>
      <c r="CI80" s="304"/>
      <c r="CJ80" s="304"/>
      <c r="CK80" s="304"/>
      <c r="CL80" s="304"/>
      <c r="CM80" s="304"/>
      <c r="CN80" s="304"/>
      <c r="CO80" s="304"/>
      <c r="CP80" s="304"/>
      <c r="CQ80" s="304"/>
      <c r="CR80" s="304"/>
      <c r="CS80" s="304"/>
      <c r="CT80" s="304"/>
    </row>
    <row r="81" spans="1:98" x14ac:dyDescent="0.2">
      <c r="A81" s="405"/>
      <c r="C81"/>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4"/>
      <c r="AY81" s="304"/>
      <c r="AZ81" s="304"/>
      <c r="BA81" s="304"/>
      <c r="BB81" s="304"/>
      <c r="BC81" s="304"/>
      <c r="BD81" s="304"/>
      <c r="BE81" s="304"/>
      <c r="BF81" s="304"/>
      <c r="BG81" s="304"/>
      <c r="BH81" s="304"/>
      <c r="BI81" s="304"/>
      <c r="BJ81" s="304"/>
      <c r="BK81" s="304"/>
      <c r="BL81" s="304"/>
      <c r="BM81" s="304"/>
      <c r="BN81" s="304"/>
      <c r="BO81" s="304"/>
      <c r="BP81" s="304"/>
      <c r="BQ81" s="304"/>
      <c r="BR81" s="304"/>
      <c r="BS81" s="304"/>
      <c r="BT81" s="304"/>
      <c r="BU81" s="304"/>
      <c r="BV81" s="304"/>
      <c r="BW81" s="304"/>
      <c r="BX81" s="304"/>
      <c r="BY81" s="304"/>
      <c r="BZ81" s="304"/>
      <c r="CA81" s="304"/>
      <c r="CB81" s="304"/>
      <c r="CC81" s="304"/>
      <c r="CD81" s="304"/>
      <c r="CE81" s="304"/>
      <c r="CF81" s="304"/>
      <c r="CG81" s="304"/>
      <c r="CH81" s="304"/>
      <c r="CI81" s="304"/>
      <c r="CJ81" s="304"/>
      <c r="CK81" s="304"/>
      <c r="CL81" s="304"/>
      <c r="CM81" s="304"/>
      <c r="CN81" s="304"/>
      <c r="CO81" s="304"/>
      <c r="CP81" s="304"/>
      <c r="CQ81" s="304"/>
      <c r="CR81" s="304"/>
      <c r="CS81" s="304"/>
      <c r="CT81" s="304"/>
    </row>
    <row r="82" spans="1:98" x14ac:dyDescent="0.2">
      <c r="A82" s="405"/>
      <c r="C82"/>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c r="AK82" s="304"/>
      <c r="AL82" s="304"/>
      <c r="AM82" s="304"/>
      <c r="AN82" s="304"/>
      <c r="AO82" s="304"/>
      <c r="AP82" s="304"/>
      <c r="AQ82" s="304"/>
      <c r="AR82" s="304"/>
      <c r="AS82" s="304"/>
      <c r="AT82" s="304"/>
      <c r="AU82" s="304"/>
      <c r="AV82" s="304"/>
      <c r="AW82" s="304"/>
      <c r="AX82" s="304"/>
      <c r="AY82" s="304"/>
      <c r="AZ82" s="304"/>
      <c r="BA82" s="304"/>
      <c r="BB82" s="304"/>
      <c r="BC82" s="304"/>
      <c r="BD82" s="304"/>
      <c r="BE82" s="304"/>
      <c r="BF82" s="304"/>
      <c r="BG82" s="304"/>
      <c r="BH82" s="304"/>
      <c r="BI82" s="304"/>
      <c r="BJ82" s="304"/>
      <c r="BK82" s="304"/>
      <c r="BL82" s="304"/>
      <c r="BM82" s="304"/>
      <c r="BN82" s="304"/>
      <c r="BO82" s="304"/>
      <c r="BP82" s="304"/>
      <c r="BQ82" s="304"/>
      <c r="BR82" s="304"/>
      <c r="BS82" s="304"/>
      <c r="BT82" s="304"/>
      <c r="BU82" s="304"/>
      <c r="BV82" s="304"/>
      <c r="BW82" s="304"/>
      <c r="BX82" s="304"/>
      <c r="BY82" s="304"/>
      <c r="BZ82" s="304"/>
      <c r="CA82" s="304"/>
      <c r="CB82" s="304"/>
      <c r="CC82" s="304"/>
      <c r="CD82" s="304"/>
      <c r="CE82" s="304"/>
      <c r="CF82" s="304"/>
      <c r="CG82" s="304"/>
      <c r="CH82" s="304"/>
      <c r="CI82" s="304"/>
      <c r="CJ82" s="304"/>
      <c r="CK82" s="304"/>
      <c r="CL82" s="304"/>
      <c r="CM82" s="304"/>
      <c r="CN82" s="304"/>
      <c r="CO82" s="304"/>
      <c r="CP82" s="304"/>
      <c r="CQ82" s="304"/>
      <c r="CR82" s="304"/>
      <c r="CS82" s="304"/>
      <c r="CT82" s="304"/>
    </row>
    <row r="83" spans="1:98" x14ac:dyDescent="0.2">
      <c r="A83" s="405"/>
      <c r="C83"/>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c r="AK83" s="304"/>
      <c r="AL83" s="304"/>
      <c r="AM83" s="304"/>
      <c r="AN83" s="304"/>
      <c r="AO83" s="304"/>
      <c r="AP83" s="304"/>
      <c r="AQ83" s="304"/>
      <c r="AR83" s="304"/>
      <c r="AS83" s="304"/>
      <c r="AT83" s="304"/>
      <c r="AU83" s="304"/>
      <c r="AV83" s="304"/>
      <c r="AW83" s="304"/>
      <c r="AX83" s="304"/>
      <c r="AY83" s="304"/>
      <c r="AZ83" s="304"/>
      <c r="BA83" s="304"/>
      <c r="BB83" s="304"/>
      <c r="BC83" s="304"/>
      <c r="BD83" s="304"/>
      <c r="BE83" s="304"/>
      <c r="BF83" s="304"/>
      <c r="BG83" s="304"/>
      <c r="BH83" s="304"/>
      <c r="BI83" s="304"/>
      <c r="BJ83" s="304"/>
      <c r="BK83" s="304"/>
      <c r="BL83" s="304"/>
      <c r="BM83" s="304"/>
      <c r="BN83" s="304"/>
      <c r="BO83" s="304"/>
      <c r="BP83" s="304"/>
      <c r="BQ83" s="304"/>
      <c r="BR83" s="304"/>
      <c r="BS83" s="304"/>
      <c r="BT83" s="304"/>
      <c r="BU83" s="304"/>
      <c r="BV83" s="304"/>
      <c r="BW83" s="304"/>
      <c r="BX83" s="304"/>
      <c r="BY83" s="304"/>
      <c r="BZ83" s="304"/>
      <c r="CA83" s="304"/>
      <c r="CB83" s="304"/>
      <c r="CC83" s="304"/>
      <c r="CD83" s="304"/>
      <c r="CE83" s="304"/>
      <c r="CF83" s="304"/>
      <c r="CG83" s="304"/>
      <c r="CH83" s="304"/>
      <c r="CI83" s="304"/>
      <c r="CJ83" s="304"/>
      <c r="CK83" s="304"/>
      <c r="CL83" s="304"/>
      <c r="CM83" s="304"/>
      <c r="CN83" s="304"/>
      <c r="CO83" s="304"/>
      <c r="CP83" s="304"/>
      <c r="CQ83" s="304"/>
      <c r="CR83" s="304"/>
      <c r="CS83" s="304"/>
      <c r="CT83" s="304"/>
    </row>
    <row r="84" spans="1:98" x14ac:dyDescent="0.2">
      <c r="A84" s="405"/>
      <c r="C8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c r="AK84" s="304"/>
      <c r="AL84" s="304"/>
      <c r="AM84" s="304"/>
      <c r="AN84" s="304"/>
      <c r="AO84" s="304"/>
      <c r="AP84" s="304"/>
      <c r="AQ84" s="304"/>
      <c r="AR84" s="304"/>
      <c r="AS84" s="304"/>
      <c r="AT84" s="304"/>
      <c r="AU84" s="304"/>
      <c r="AV84" s="304"/>
      <c r="AW84" s="304"/>
      <c r="AX84" s="304"/>
      <c r="AY84" s="304"/>
      <c r="AZ84" s="304"/>
      <c r="BA84" s="304"/>
      <c r="BB84" s="304"/>
      <c r="BC84" s="304"/>
      <c r="BD84" s="304"/>
      <c r="BE84" s="304"/>
      <c r="BF84" s="304"/>
      <c r="BG84" s="304"/>
      <c r="BH84" s="304"/>
      <c r="BI84" s="304"/>
      <c r="BJ84" s="304"/>
      <c r="BK84" s="304"/>
      <c r="BL84" s="304"/>
      <c r="BM84" s="304"/>
      <c r="BN84" s="304"/>
      <c r="BO84" s="304"/>
      <c r="BP84" s="304"/>
      <c r="BQ84" s="304"/>
      <c r="BR84" s="304"/>
      <c r="BS84" s="304"/>
      <c r="BT84" s="304"/>
      <c r="BU84" s="304"/>
      <c r="BV84" s="304"/>
      <c r="BW84" s="304"/>
      <c r="BX84" s="304"/>
      <c r="BY84" s="304"/>
      <c r="BZ84" s="304"/>
      <c r="CA84" s="304"/>
      <c r="CB84" s="304"/>
      <c r="CC84" s="304"/>
      <c r="CD84" s="304"/>
      <c r="CE84" s="304"/>
      <c r="CF84" s="304"/>
      <c r="CG84" s="304"/>
      <c r="CH84" s="304"/>
      <c r="CI84" s="304"/>
      <c r="CJ84" s="304"/>
      <c r="CK84" s="304"/>
      <c r="CL84" s="304"/>
      <c r="CM84" s="304"/>
      <c r="CN84" s="304"/>
      <c r="CO84" s="304"/>
      <c r="CP84" s="304"/>
      <c r="CQ84" s="304"/>
      <c r="CR84" s="304"/>
      <c r="CS84" s="304"/>
      <c r="CT84" s="304"/>
    </row>
    <row r="85" spans="1:98" x14ac:dyDescent="0.2">
      <c r="A85" s="405"/>
      <c r="C85"/>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c r="AK85" s="304"/>
      <c r="AL85" s="304"/>
      <c r="AM85" s="304"/>
      <c r="AN85" s="304"/>
      <c r="AO85" s="304"/>
      <c r="AP85" s="304"/>
      <c r="AQ85" s="304"/>
      <c r="AR85" s="304"/>
      <c r="AS85" s="304"/>
      <c r="AT85" s="304"/>
      <c r="AU85" s="304"/>
      <c r="AV85" s="304"/>
      <c r="AW85" s="304"/>
      <c r="AX85" s="304"/>
      <c r="AY85" s="304"/>
      <c r="AZ85" s="304"/>
      <c r="BA85" s="304"/>
      <c r="BB85" s="304"/>
      <c r="BC85" s="304"/>
      <c r="BD85" s="304"/>
      <c r="BE85" s="304"/>
      <c r="BF85" s="304"/>
      <c r="BG85" s="304"/>
      <c r="BH85" s="304"/>
      <c r="BI85" s="304"/>
      <c r="BJ85" s="304"/>
      <c r="BK85" s="304"/>
      <c r="BL85" s="304"/>
      <c r="BM85" s="304"/>
      <c r="BN85" s="304"/>
      <c r="BO85" s="304"/>
      <c r="BP85" s="304"/>
      <c r="BQ85" s="304"/>
      <c r="BR85" s="304"/>
      <c r="BS85" s="304"/>
      <c r="BT85" s="304"/>
      <c r="BU85" s="304"/>
      <c r="BV85" s="304"/>
      <c r="BW85" s="304"/>
      <c r="BX85" s="304"/>
      <c r="BY85" s="304"/>
      <c r="BZ85" s="304"/>
      <c r="CA85" s="304"/>
      <c r="CB85" s="304"/>
      <c r="CC85" s="304"/>
      <c r="CD85" s="304"/>
      <c r="CE85" s="304"/>
      <c r="CF85" s="304"/>
      <c r="CG85" s="304"/>
      <c r="CH85" s="304"/>
      <c r="CI85" s="304"/>
      <c r="CJ85" s="304"/>
      <c r="CK85" s="304"/>
      <c r="CL85" s="304"/>
      <c r="CM85" s="304"/>
      <c r="CN85" s="304"/>
      <c r="CO85" s="304"/>
      <c r="CP85" s="304"/>
      <c r="CQ85" s="304"/>
      <c r="CR85" s="304"/>
      <c r="CS85" s="304"/>
      <c r="CT85" s="304"/>
    </row>
    <row r="86" spans="1:98" x14ac:dyDescent="0.2">
      <c r="A86" s="405"/>
      <c r="C86"/>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c r="AK86" s="304"/>
      <c r="AL86" s="304"/>
      <c r="AM86" s="304"/>
      <c r="AN86" s="304"/>
      <c r="AO86" s="304"/>
      <c r="AP86" s="304"/>
      <c r="AQ86" s="304"/>
      <c r="AR86" s="304"/>
      <c r="AS86" s="304"/>
      <c r="AT86" s="304"/>
      <c r="AU86" s="304"/>
      <c r="AV86" s="304"/>
      <c r="AW86" s="304"/>
      <c r="AX86" s="304"/>
      <c r="AY86" s="304"/>
      <c r="AZ86" s="304"/>
      <c r="BA86" s="304"/>
      <c r="BB86" s="304"/>
      <c r="BC86" s="304"/>
      <c r="BD86" s="304"/>
      <c r="BE86" s="304"/>
      <c r="BF86" s="304"/>
      <c r="BG86" s="304"/>
      <c r="BH86" s="304"/>
      <c r="BI86" s="304"/>
      <c r="BJ86" s="304"/>
      <c r="BK86" s="304"/>
      <c r="BL86" s="304"/>
      <c r="BM86" s="304"/>
      <c r="BN86" s="304"/>
      <c r="BO86" s="304"/>
      <c r="BP86" s="304"/>
      <c r="BQ86" s="304"/>
      <c r="BR86" s="304"/>
      <c r="BS86" s="304"/>
      <c r="BT86" s="304"/>
      <c r="BU86" s="304"/>
      <c r="BV86" s="304"/>
      <c r="BW86" s="304"/>
      <c r="BX86" s="304"/>
      <c r="BY86" s="304"/>
      <c r="BZ86" s="304"/>
      <c r="CA86" s="304"/>
      <c r="CB86" s="304"/>
      <c r="CC86" s="304"/>
      <c r="CD86" s="304"/>
      <c r="CE86" s="304"/>
      <c r="CF86" s="304"/>
      <c r="CG86" s="304"/>
      <c r="CH86" s="304"/>
      <c r="CI86" s="304"/>
      <c r="CJ86" s="304"/>
      <c r="CK86" s="304"/>
      <c r="CL86" s="304"/>
      <c r="CM86" s="304"/>
      <c r="CN86" s="304"/>
      <c r="CO86" s="304"/>
      <c r="CP86" s="304"/>
      <c r="CQ86" s="304"/>
      <c r="CR86" s="304"/>
      <c r="CS86" s="304"/>
      <c r="CT86" s="304"/>
    </row>
    <row r="87" spans="1:98" x14ac:dyDescent="0.2">
      <c r="A87" s="405"/>
      <c r="C87"/>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c r="AK87" s="304"/>
      <c r="AL87" s="304"/>
      <c r="AM87" s="304"/>
      <c r="AN87" s="304"/>
      <c r="AO87" s="304"/>
      <c r="AP87" s="304"/>
      <c r="AQ87" s="304"/>
      <c r="AR87" s="304"/>
      <c r="AS87" s="304"/>
      <c r="AT87" s="304"/>
      <c r="AU87" s="304"/>
      <c r="AV87" s="304"/>
      <c r="AW87" s="304"/>
      <c r="AX87" s="304"/>
      <c r="AY87" s="304"/>
      <c r="AZ87" s="304"/>
      <c r="BA87" s="304"/>
      <c r="BB87" s="304"/>
      <c r="BC87" s="304"/>
      <c r="BD87" s="304"/>
      <c r="BE87" s="304"/>
      <c r="BF87" s="304"/>
      <c r="BG87" s="304"/>
      <c r="BH87" s="304"/>
      <c r="BI87" s="304"/>
      <c r="BJ87" s="304"/>
      <c r="BK87" s="304"/>
      <c r="BL87" s="304"/>
      <c r="BM87" s="304"/>
      <c r="BN87" s="304"/>
      <c r="BO87" s="304"/>
      <c r="BP87" s="304"/>
      <c r="BQ87" s="304"/>
      <c r="BR87" s="304"/>
      <c r="BS87" s="304"/>
      <c r="BT87" s="304"/>
      <c r="BU87" s="304"/>
      <c r="BV87" s="304"/>
      <c r="BW87" s="304"/>
      <c r="BX87" s="304"/>
      <c r="BY87" s="304"/>
      <c r="BZ87" s="304"/>
      <c r="CA87" s="304"/>
      <c r="CB87" s="304"/>
      <c r="CC87" s="304"/>
      <c r="CD87" s="304"/>
      <c r="CE87" s="304"/>
      <c r="CF87" s="304"/>
      <c r="CG87" s="304"/>
      <c r="CH87" s="304"/>
      <c r="CI87" s="304"/>
      <c r="CJ87" s="304"/>
      <c r="CK87" s="304"/>
      <c r="CL87" s="304"/>
      <c r="CM87" s="304"/>
      <c r="CN87" s="304"/>
      <c r="CO87" s="304"/>
      <c r="CP87" s="304"/>
      <c r="CQ87" s="304"/>
      <c r="CR87" s="304"/>
      <c r="CS87" s="304"/>
      <c r="CT87" s="304"/>
    </row>
    <row r="88" spans="1:98" x14ac:dyDescent="0.2">
      <c r="A88" s="405"/>
      <c r="C88"/>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304"/>
      <c r="BD88" s="304"/>
      <c r="BE88" s="304"/>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304"/>
      <c r="CC88" s="304"/>
      <c r="CD88" s="304"/>
      <c r="CE88" s="304"/>
      <c r="CF88" s="304"/>
      <c r="CG88" s="304"/>
      <c r="CH88" s="304"/>
      <c r="CI88" s="304"/>
      <c r="CJ88" s="304"/>
      <c r="CK88" s="304"/>
      <c r="CL88" s="304"/>
      <c r="CM88" s="304"/>
      <c r="CN88" s="304"/>
      <c r="CO88" s="304"/>
      <c r="CP88" s="304"/>
      <c r="CQ88" s="304"/>
      <c r="CR88" s="304"/>
      <c r="CS88" s="304"/>
      <c r="CT88" s="304"/>
    </row>
    <row r="89" spans="1:98" x14ac:dyDescent="0.2">
      <c r="A89" s="405"/>
      <c r="C89"/>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304"/>
      <c r="BD89" s="304"/>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304"/>
      <c r="CC89" s="304"/>
      <c r="CD89" s="304"/>
      <c r="CE89" s="304"/>
      <c r="CF89" s="304"/>
      <c r="CG89" s="304"/>
      <c r="CH89" s="304"/>
      <c r="CI89" s="304"/>
      <c r="CJ89" s="304"/>
      <c r="CK89" s="304"/>
      <c r="CL89" s="304"/>
      <c r="CM89" s="304"/>
      <c r="CN89" s="304"/>
      <c r="CO89" s="304"/>
      <c r="CP89" s="304"/>
      <c r="CQ89" s="304"/>
      <c r="CR89" s="304"/>
      <c r="CS89" s="304"/>
      <c r="CT89" s="304"/>
    </row>
    <row r="90" spans="1:98" x14ac:dyDescent="0.2">
      <c r="A90" s="405"/>
      <c r="C90"/>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304"/>
      <c r="BD90" s="304"/>
      <c r="BE90" s="304"/>
      <c r="BF90" s="304"/>
      <c r="BG90" s="304"/>
      <c r="BH90" s="304"/>
      <c r="BI90" s="304"/>
      <c r="BJ90" s="304"/>
      <c r="BK90" s="304"/>
      <c r="BL90" s="304"/>
      <c r="BM90" s="304"/>
      <c r="BN90" s="304"/>
      <c r="BO90" s="304"/>
      <c r="BP90" s="304"/>
      <c r="BQ90" s="304"/>
      <c r="BR90" s="304"/>
      <c r="BS90" s="304"/>
      <c r="BT90" s="304"/>
      <c r="BU90" s="304"/>
      <c r="BV90" s="304"/>
      <c r="BW90" s="304"/>
      <c r="BX90" s="304"/>
      <c r="BY90" s="304"/>
      <c r="BZ90" s="304"/>
      <c r="CA90" s="304"/>
      <c r="CB90" s="304"/>
      <c r="CC90" s="304"/>
      <c r="CD90" s="304"/>
      <c r="CE90" s="304"/>
      <c r="CF90" s="304"/>
      <c r="CG90" s="304"/>
      <c r="CH90" s="304"/>
      <c r="CI90" s="304"/>
      <c r="CJ90" s="304"/>
      <c r="CK90" s="304"/>
      <c r="CL90" s="304"/>
      <c r="CM90" s="304"/>
      <c r="CN90" s="304"/>
      <c r="CO90" s="304"/>
      <c r="CP90" s="304"/>
      <c r="CQ90" s="304"/>
      <c r="CR90" s="304"/>
      <c r="CS90" s="304"/>
      <c r="CT90" s="304"/>
    </row>
    <row r="91" spans="1:98" x14ac:dyDescent="0.2">
      <c r="A91" s="405"/>
      <c r="C91"/>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304"/>
      <c r="BD91" s="304"/>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304"/>
      <c r="CC91" s="304"/>
      <c r="CD91" s="304"/>
      <c r="CE91" s="304"/>
      <c r="CF91" s="304"/>
      <c r="CG91" s="304"/>
      <c r="CH91" s="304"/>
      <c r="CI91" s="304"/>
      <c r="CJ91" s="304"/>
      <c r="CK91" s="304"/>
      <c r="CL91" s="304"/>
      <c r="CM91" s="304"/>
      <c r="CN91" s="304"/>
      <c r="CO91" s="304"/>
      <c r="CP91" s="304"/>
      <c r="CQ91" s="304"/>
      <c r="CR91" s="304"/>
      <c r="CS91" s="304"/>
      <c r="CT91" s="304"/>
    </row>
    <row r="92" spans="1:98" x14ac:dyDescent="0.2">
      <c r="A92" s="405"/>
      <c r="C92"/>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c r="AK92" s="304"/>
      <c r="AL92" s="304"/>
      <c r="AM92" s="304"/>
      <c r="AN92" s="304"/>
      <c r="AO92" s="304"/>
      <c r="AP92" s="304"/>
      <c r="AQ92" s="304"/>
      <c r="AR92" s="304"/>
      <c r="AS92" s="304"/>
      <c r="AT92" s="304"/>
      <c r="AU92" s="304"/>
      <c r="AV92" s="304"/>
      <c r="AW92" s="304"/>
      <c r="AX92" s="304"/>
      <c r="AY92" s="304"/>
      <c r="AZ92" s="304"/>
      <c r="BA92" s="304"/>
      <c r="BB92" s="304"/>
      <c r="BC92" s="304"/>
      <c r="BD92" s="304"/>
      <c r="BE92" s="304"/>
      <c r="BF92" s="304"/>
      <c r="BG92" s="304"/>
      <c r="BH92" s="304"/>
      <c r="BI92" s="304"/>
      <c r="BJ92" s="304"/>
      <c r="BK92" s="304"/>
      <c r="BL92" s="304"/>
      <c r="BM92" s="304"/>
      <c r="BN92" s="304"/>
      <c r="BO92" s="304"/>
      <c r="BP92" s="304"/>
      <c r="BQ92" s="304"/>
      <c r="BR92" s="304"/>
      <c r="BS92" s="304"/>
      <c r="BT92" s="304"/>
      <c r="BU92" s="304"/>
      <c r="BV92" s="304"/>
      <c r="BW92" s="304"/>
      <c r="BX92" s="304"/>
      <c r="BY92" s="304"/>
      <c r="BZ92" s="304"/>
      <c r="CA92" s="304"/>
      <c r="CB92" s="304"/>
      <c r="CC92" s="304"/>
      <c r="CD92" s="304"/>
      <c r="CE92" s="304"/>
      <c r="CF92" s="304"/>
      <c r="CG92" s="304"/>
      <c r="CH92" s="304"/>
      <c r="CI92" s="304"/>
      <c r="CJ92" s="304"/>
      <c r="CK92" s="304"/>
      <c r="CL92" s="304"/>
      <c r="CM92" s="304"/>
      <c r="CN92" s="304"/>
      <c r="CO92" s="304"/>
      <c r="CP92" s="304"/>
      <c r="CQ92" s="304"/>
      <c r="CR92" s="304"/>
      <c r="CS92" s="304"/>
      <c r="CT92" s="304"/>
    </row>
    <row r="93" spans="1:98" x14ac:dyDescent="0.2">
      <c r="A93" s="405"/>
      <c r="C93"/>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c r="AK93" s="304"/>
      <c r="AL93" s="304"/>
      <c r="AM93" s="304"/>
      <c r="AN93" s="304"/>
      <c r="AO93" s="304"/>
      <c r="AP93" s="304"/>
      <c r="AQ93" s="304"/>
      <c r="AR93" s="304"/>
      <c r="AS93" s="304"/>
      <c r="AT93" s="304"/>
      <c r="AU93" s="304"/>
      <c r="AV93" s="304"/>
      <c r="AW93" s="304"/>
      <c r="AX93" s="304"/>
      <c r="AY93" s="304"/>
      <c r="AZ93" s="304"/>
      <c r="BA93" s="304"/>
      <c r="BB93" s="304"/>
      <c r="BC93" s="304"/>
      <c r="BD93" s="304"/>
      <c r="BE93" s="304"/>
      <c r="BF93" s="304"/>
      <c r="BG93" s="304"/>
      <c r="BH93" s="304"/>
      <c r="BI93" s="304"/>
      <c r="BJ93" s="304"/>
      <c r="BK93" s="304"/>
      <c r="BL93" s="304"/>
      <c r="BM93" s="304"/>
      <c r="BN93" s="304"/>
      <c r="BO93" s="304"/>
      <c r="BP93" s="304"/>
      <c r="BQ93" s="304"/>
      <c r="BR93" s="304"/>
      <c r="BS93" s="304"/>
      <c r="BT93" s="304"/>
      <c r="BU93" s="304"/>
      <c r="BV93" s="304"/>
      <c r="BW93" s="304"/>
      <c r="BX93" s="304"/>
      <c r="BY93" s="304"/>
      <c r="BZ93" s="304"/>
      <c r="CA93" s="304"/>
      <c r="CB93" s="304"/>
      <c r="CC93" s="304"/>
      <c r="CD93" s="304"/>
      <c r="CE93" s="304"/>
      <c r="CF93" s="304"/>
      <c r="CG93" s="304"/>
      <c r="CH93" s="304"/>
      <c r="CI93" s="304"/>
      <c r="CJ93" s="304"/>
      <c r="CK93" s="304"/>
      <c r="CL93" s="304"/>
      <c r="CM93" s="304"/>
      <c r="CN93" s="304"/>
      <c r="CO93" s="304"/>
      <c r="CP93" s="304"/>
      <c r="CQ93" s="304"/>
      <c r="CR93" s="304"/>
      <c r="CS93" s="304"/>
      <c r="CT93" s="304"/>
    </row>
    <row r="94" spans="1:98" x14ac:dyDescent="0.2">
      <c r="A94" s="405"/>
      <c r="C9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c r="AK94" s="304"/>
      <c r="AL94" s="304"/>
      <c r="AM94" s="304"/>
      <c r="AN94" s="304"/>
      <c r="AO94" s="304"/>
      <c r="AP94" s="304"/>
      <c r="AQ94" s="304"/>
      <c r="AR94" s="304"/>
      <c r="AS94" s="304"/>
      <c r="AT94" s="304"/>
      <c r="AU94" s="304"/>
      <c r="AV94" s="304"/>
      <c r="AW94" s="304"/>
      <c r="AX94" s="304"/>
      <c r="AY94" s="304"/>
      <c r="AZ94" s="304"/>
      <c r="BA94" s="304"/>
      <c r="BB94" s="304"/>
      <c r="BC94" s="304"/>
      <c r="BD94" s="304"/>
      <c r="BE94" s="304"/>
      <c r="BF94" s="304"/>
      <c r="BG94" s="304"/>
      <c r="BH94" s="304"/>
      <c r="BI94" s="304"/>
      <c r="BJ94" s="304"/>
      <c r="BK94" s="304"/>
      <c r="BL94" s="304"/>
      <c r="BM94" s="304"/>
      <c r="BN94" s="304"/>
      <c r="BO94" s="304"/>
      <c r="BP94" s="304"/>
      <c r="BQ94" s="304"/>
      <c r="BR94" s="304"/>
      <c r="BS94" s="304"/>
      <c r="BT94" s="304"/>
      <c r="BU94" s="304"/>
      <c r="BV94" s="304"/>
      <c r="BW94" s="304"/>
      <c r="BX94" s="304"/>
      <c r="BY94" s="304"/>
      <c r="BZ94" s="304"/>
      <c r="CA94" s="304"/>
      <c r="CB94" s="304"/>
      <c r="CC94" s="304"/>
      <c r="CD94" s="304"/>
      <c r="CE94" s="304"/>
      <c r="CF94" s="304"/>
      <c r="CG94" s="304"/>
      <c r="CH94" s="304"/>
      <c r="CI94" s="304"/>
      <c r="CJ94" s="304"/>
      <c r="CK94" s="304"/>
      <c r="CL94" s="304"/>
      <c r="CM94" s="304"/>
      <c r="CN94" s="304"/>
      <c r="CO94" s="304"/>
      <c r="CP94" s="304"/>
      <c r="CQ94" s="304"/>
      <c r="CR94" s="304"/>
      <c r="CS94" s="304"/>
      <c r="CT94" s="304"/>
    </row>
    <row r="95" spans="1:98" x14ac:dyDescent="0.2">
      <c r="A95" s="405"/>
      <c r="C95"/>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c r="AK95" s="304"/>
      <c r="AL95" s="304"/>
      <c r="AM95" s="304"/>
      <c r="AN95" s="304"/>
      <c r="AO95" s="304"/>
      <c r="AP95" s="304"/>
      <c r="AQ95" s="304"/>
      <c r="AR95" s="304"/>
      <c r="AS95" s="304"/>
      <c r="AT95" s="304"/>
      <c r="AU95" s="304"/>
      <c r="AV95" s="304"/>
      <c r="AW95" s="304"/>
      <c r="AX95" s="304"/>
      <c r="AY95" s="304"/>
      <c r="AZ95" s="304"/>
      <c r="BA95" s="304"/>
      <c r="BB95" s="304"/>
      <c r="BC95" s="304"/>
      <c r="BD95" s="304"/>
      <c r="BE95" s="304"/>
      <c r="BF95" s="304"/>
      <c r="BG95" s="304"/>
      <c r="BH95" s="304"/>
      <c r="BI95" s="304"/>
      <c r="BJ95" s="304"/>
      <c r="BK95" s="304"/>
      <c r="BL95" s="304"/>
      <c r="BM95" s="304"/>
      <c r="BN95" s="304"/>
      <c r="BO95" s="304"/>
      <c r="BP95" s="304"/>
      <c r="BQ95" s="304"/>
      <c r="BR95" s="304"/>
      <c r="BS95" s="304"/>
      <c r="BT95" s="304"/>
      <c r="BU95" s="304"/>
      <c r="BV95" s="304"/>
      <c r="BW95" s="304"/>
      <c r="BX95" s="304"/>
      <c r="BY95" s="304"/>
      <c r="BZ95" s="304"/>
      <c r="CA95" s="304"/>
      <c r="CB95" s="304"/>
      <c r="CC95" s="304"/>
      <c r="CD95" s="304"/>
      <c r="CE95" s="304"/>
      <c r="CF95" s="304"/>
      <c r="CG95" s="304"/>
      <c r="CH95" s="304"/>
      <c r="CI95" s="304"/>
      <c r="CJ95" s="304"/>
      <c r="CK95" s="304"/>
      <c r="CL95" s="304"/>
      <c r="CM95" s="304"/>
      <c r="CN95" s="304"/>
      <c r="CO95" s="304"/>
      <c r="CP95" s="304"/>
      <c r="CQ95" s="304"/>
      <c r="CR95" s="304"/>
      <c r="CS95" s="304"/>
      <c r="CT95" s="304"/>
    </row>
    <row r="96" spans="1:98" x14ac:dyDescent="0.2">
      <c r="A96" s="405"/>
      <c r="C96"/>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c r="BB96" s="304"/>
      <c r="BC96" s="304"/>
      <c r="BD96" s="304"/>
      <c r="BE96" s="304"/>
      <c r="BF96" s="304"/>
      <c r="BG96" s="304"/>
      <c r="BH96" s="304"/>
      <c r="BI96" s="304"/>
      <c r="BJ96" s="304"/>
      <c r="BK96" s="304"/>
      <c r="BL96" s="304"/>
      <c r="BM96" s="304"/>
      <c r="BN96" s="304"/>
      <c r="BO96" s="304"/>
      <c r="BP96" s="304"/>
      <c r="BQ96" s="304"/>
      <c r="BR96" s="304"/>
      <c r="BS96" s="304"/>
      <c r="BT96" s="304"/>
      <c r="BU96" s="304"/>
      <c r="BV96" s="304"/>
      <c r="BW96" s="304"/>
      <c r="BX96" s="304"/>
      <c r="BY96" s="304"/>
      <c r="BZ96" s="304"/>
      <c r="CA96" s="304"/>
      <c r="CB96" s="304"/>
      <c r="CC96" s="304"/>
      <c r="CD96" s="304"/>
      <c r="CE96" s="304"/>
      <c r="CF96" s="304"/>
      <c r="CG96" s="304"/>
      <c r="CH96" s="304"/>
      <c r="CI96" s="304"/>
      <c r="CJ96" s="304"/>
      <c r="CK96" s="304"/>
      <c r="CL96" s="304"/>
      <c r="CM96" s="304"/>
      <c r="CN96" s="304"/>
      <c r="CO96" s="304"/>
      <c r="CP96" s="304"/>
      <c r="CQ96" s="304"/>
      <c r="CR96" s="304"/>
      <c r="CS96" s="304"/>
      <c r="CT96" s="304"/>
    </row>
    <row r="97" spans="1:98" x14ac:dyDescent="0.2">
      <c r="A97" s="405"/>
      <c r="C97"/>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4"/>
      <c r="AP97" s="304"/>
      <c r="AQ97" s="304"/>
      <c r="AR97" s="304"/>
      <c r="AS97" s="304"/>
      <c r="AT97" s="304"/>
      <c r="AU97" s="304"/>
      <c r="AV97" s="304"/>
      <c r="AW97" s="304"/>
      <c r="AX97" s="304"/>
      <c r="AY97" s="304"/>
      <c r="AZ97" s="304"/>
      <c r="BA97" s="304"/>
      <c r="BB97" s="304"/>
      <c r="BC97" s="304"/>
      <c r="BD97" s="304"/>
      <c r="BE97" s="304"/>
      <c r="BF97" s="304"/>
      <c r="BG97" s="304"/>
      <c r="BH97" s="304"/>
      <c r="BI97" s="304"/>
      <c r="BJ97" s="304"/>
      <c r="BK97" s="304"/>
      <c r="BL97" s="304"/>
      <c r="BM97" s="304"/>
      <c r="BN97" s="304"/>
      <c r="BO97" s="304"/>
      <c r="BP97" s="304"/>
      <c r="BQ97" s="304"/>
      <c r="BR97" s="304"/>
      <c r="BS97" s="304"/>
      <c r="BT97" s="304"/>
      <c r="BU97" s="304"/>
      <c r="BV97" s="304"/>
      <c r="BW97" s="304"/>
      <c r="BX97" s="304"/>
      <c r="BY97" s="304"/>
      <c r="BZ97" s="304"/>
      <c r="CA97" s="304"/>
      <c r="CB97" s="304"/>
      <c r="CC97" s="304"/>
      <c r="CD97" s="304"/>
      <c r="CE97" s="304"/>
      <c r="CF97" s="304"/>
      <c r="CG97" s="304"/>
      <c r="CH97" s="304"/>
      <c r="CI97" s="304"/>
      <c r="CJ97" s="304"/>
      <c r="CK97" s="304"/>
      <c r="CL97" s="304"/>
      <c r="CM97" s="304"/>
      <c r="CN97" s="304"/>
      <c r="CO97" s="304"/>
      <c r="CP97" s="304"/>
      <c r="CQ97" s="304"/>
      <c r="CR97" s="304"/>
      <c r="CS97" s="304"/>
      <c r="CT97" s="304"/>
    </row>
    <row r="98" spans="1:98" x14ac:dyDescent="0.2">
      <c r="A98" s="405"/>
      <c r="C98"/>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4"/>
      <c r="BA98" s="304"/>
      <c r="BB98" s="304"/>
      <c r="BC98" s="304"/>
      <c r="BD98" s="304"/>
      <c r="BE98" s="304"/>
      <c r="BF98" s="304"/>
      <c r="BG98" s="304"/>
      <c r="BH98" s="304"/>
      <c r="BI98" s="304"/>
      <c r="BJ98" s="304"/>
      <c r="BK98" s="304"/>
      <c r="BL98" s="304"/>
      <c r="BM98" s="304"/>
      <c r="BN98" s="304"/>
      <c r="BO98" s="304"/>
      <c r="BP98" s="304"/>
      <c r="BQ98" s="304"/>
      <c r="BR98" s="304"/>
      <c r="BS98" s="304"/>
      <c r="BT98" s="304"/>
      <c r="BU98" s="304"/>
      <c r="BV98" s="304"/>
      <c r="BW98" s="304"/>
      <c r="BX98" s="304"/>
      <c r="BY98" s="304"/>
      <c r="BZ98" s="304"/>
      <c r="CA98" s="304"/>
      <c r="CB98" s="304"/>
      <c r="CC98" s="304"/>
      <c r="CD98" s="304"/>
      <c r="CE98" s="304"/>
      <c r="CF98" s="304"/>
      <c r="CG98" s="304"/>
      <c r="CH98" s="304"/>
      <c r="CI98" s="304"/>
      <c r="CJ98" s="304"/>
      <c r="CK98" s="304"/>
      <c r="CL98" s="304"/>
      <c r="CM98" s="304"/>
      <c r="CN98" s="304"/>
      <c r="CO98" s="304"/>
      <c r="CP98" s="304"/>
      <c r="CQ98" s="304"/>
      <c r="CR98" s="304"/>
      <c r="CS98" s="304"/>
      <c r="CT98" s="304"/>
    </row>
    <row r="99" spans="1:98" x14ac:dyDescent="0.2">
      <c r="A99" s="405"/>
      <c r="C99"/>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4"/>
      <c r="BA99" s="304"/>
      <c r="BB99" s="304"/>
      <c r="BC99" s="304"/>
      <c r="BD99" s="304"/>
      <c r="BE99" s="304"/>
      <c r="BF99" s="304"/>
      <c r="BG99" s="304"/>
      <c r="BH99" s="304"/>
      <c r="BI99" s="304"/>
      <c r="BJ99" s="304"/>
      <c r="BK99" s="304"/>
      <c r="BL99" s="304"/>
      <c r="BM99" s="304"/>
      <c r="BN99" s="304"/>
      <c r="BO99" s="304"/>
      <c r="BP99" s="304"/>
      <c r="BQ99" s="304"/>
      <c r="BR99" s="304"/>
      <c r="BS99" s="304"/>
      <c r="BT99" s="304"/>
      <c r="BU99" s="304"/>
      <c r="BV99" s="304"/>
      <c r="BW99" s="304"/>
      <c r="BX99" s="304"/>
      <c r="BY99" s="304"/>
      <c r="BZ99" s="304"/>
      <c r="CA99" s="304"/>
      <c r="CB99" s="304"/>
      <c r="CC99" s="304"/>
      <c r="CD99" s="304"/>
      <c r="CE99" s="304"/>
      <c r="CF99" s="304"/>
      <c r="CG99" s="304"/>
      <c r="CH99" s="304"/>
      <c r="CI99" s="304"/>
      <c r="CJ99" s="304"/>
      <c r="CK99" s="304"/>
      <c r="CL99" s="304"/>
      <c r="CM99" s="304"/>
      <c r="CN99" s="304"/>
      <c r="CO99" s="304"/>
      <c r="CP99" s="304"/>
      <c r="CQ99" s="304"/>
      <c r="CR99" s="304"/>
      <c r="CS99" s="304"/>
      <c r="CT99" s="304"/>
    </row>
    <row r="100" spans="1:98" x14ac:dyDescent="0.2">
      <c r="A100" s="405"/>
      <c r="C100"/>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4"/>
      <c r="AY100" s="304"/>
      <c r="AZ100" s="304"/>
      <c r="BA100" s="304"/>
      <c r="BB100" s="304"/>
      <c r="BC100" s="304"/>
      <c r="BD100" s="304"/>
      <c r="BE100" s="304"/>
      <c r="BF100" s="304"/>
      <c r="BG100" s="304"/>
      <c r="BH100" s="304"/>
      <c r="BI100" s="304"/>
      <c r="BJ100" s="304"/>
      <c r="BK100" s="304"/>
      <c r="BL100" s="304"/>
      <c r="BM100" s="304"/>
      <c r="BN100" s="304"/>
      <c r="BO100" s="304"/>
      <c r="BP100" s="304"/>
      <c r="BQ100" s="304"/>
      <c r="BR100" s="304"/>
      <c r="BS100" s="304"/>
      <c r="BT100" s="304"/>
      <c r="BU100" s="304"/>
      <c r="BV100" s="304"/>
      <c r="BW100" s="304"/>
      <c r="BX100" s="304"/>
      <c r="BY100" s="304"/>
      <c r="BZ100" s="304"/>
      <c r="CA100" s="304"/>
      <c r="CB100" s="304"/>
      <c r="CC100" s="304"/>
      <c r="CD100" s="304"/>
      <c r="CE100" s="304"/>
      <c r="CF100" s="304"/>
      <c r="CG100" s="304"/>
      <c r="CH100" s="304"/>
      <c r="CI100" s="304"/>
      <c r="CJ100" s="304"/>
      <c r="CK100" s="304"/>
      <c r="CL100" s="304"/>
      <c r="CM100" s="304"/>
      <c r="CN100" s="304"/>
      <c r="CO100" s="304"/>
      <c r="CP100" s="304"/>
      <c r="CQ100" s="304"/>
      <c r="CR100" s="304"/>
      <c r="CS100" s="304"/>
      <c r="CT100" s="304"/>
    </row>
    <row r="101" spans="1:98" x14ac:dyDescent="0.2">
      <c r="A101" s="405"/>
      <c r="C101"/>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4"/>
      <c r="AY101" s="304"/>
      <c r="AZ101" s="304"/>
      <c r="BA101" s="304"/>
      <c r="BB101" s="304"/>
      <c r="BC101" s="304"/>
      <c r="BD101" s="304"/>
      <c r="BE101" s="304"/>
      <c r="BF101" s="304"/>
      <c r="BG101" s="304"/>
      <c r="BH101" s="304"/>
      <c r="BI101" s="304"/>
      <c r="BJ101" s="304"/>
      <c r="BK101" s="304"/>
      <c r="BL101" s="304"/>
      <c r="BM101" s="304"/>
      <c r="BN101" s="304"/>
      <c r="BO101" s="304"/>
      <c r="BP101" s="304"/>
      <c r="BQ101" s="304"/>
      <c r="BR101" s="304"/>
      <c r="BS101" s="304"/>
      <c r="BT101" s="304"/>
      <c r="BU101" s="304"/>
      <c r="BV101" s="304"/>
      <c r="BW101" s="304"/>
      <c r="BX101" s="304"/>
      <c r="BY101" s="304"/>
      <c r="BZ101" s="304"/>
      <c r="CA101" s="304"/>
      <c r="CB101" s="304"/>
      <c r="CC101" s="304"/>
      <c r="CD101" s="304"/>
      <c r="CE101" s="304"/>
      <c r="CF101" s="304"/>
      <c r="CG101" s="304"/>
      <c r="CH101" s="304"/>
      <c r="CI101" s="304"/>
      <c r="CJ101" s="304"/>
      <c r="CK101" s="304"/>
      <c r="CL101" s="304"/>
      <c r="CM101" s="304"/>
      <c r="CN101" s="304"/>
      <c r="CO101" s="304"/>
      <c r="CP101" s="304"/>
      <c r="CQ101" s="304"/>
      <c r="CR101" s="304"/>
      <c r="CS101" s="304"/>
      <c r="CT101" s="304"/>
    </row>
    <row r="102" spans="1:98" x14ac:dyDescent="0.2">
      <c r="A102" s="405"/>
      <c r="C102"/>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4"/>
      <c r="AY102" s="304"/>
      <c r="AZ102" s="304"/>
      <c r="BA102" s="304"/>
      <c r="BB102" s="304"/>
      <c r="BC102" s="304"/>
      <c r="BD102" s="304"/>
      <c r="BE102" s="304"/>
      <c r="BF102" s="304"/>
      <c r="BG102" s="304"/>
      <c r="BH102" s="304"/>
      <c r="BI102" s="304"/>
      <c r="BJ102" s="304"/>
      <c r="BK102" s="304"/>
      <c r="BL102" s="304"/>
      <c r="BM102" s="304"/>
      <c r="BN102" s="304"/>
      <c r="BO102" s="304"/>
      <c r="BP102" s="304"/>
      <c r="BQ102" s="304"/>
      <c r="BR102" s="304"/>
      <c r="BS102" s="304"/>
      <c r="BT102" s="304"/>
      <c r="BU102" s="304"/>
      <c r="BV102" s="304"/>
      <c r="BW102" s="304"/>
      <c r="BX102" s="304"/>
      <c r="BY102" s="304"/>
      <c r="BZ102" s="304"/>
      <c r="CA102" s="304"/>
      <c r="CB102" s="304"/>
      <c r="CC102" s="304"/>
      <c r="CD102" s="304"/>
      <c r="CE102" s="304"/>
      <c r="CF102" s="304"/>
      <c r="CG102" s="304"/>
      <c r="CH102" s="304"/>
      <c r="CI102" s="304"/>
      <c r="CJ102" s="304"/>
      <c r="CK102" s="304"/>
      <c r="CL102" s="304"/>
      <c r="CM102" s="304"/>
      <c r="CN102" s="304"/>
      <c r="CO102" s="304"/>
      <c r="CP102" s="304"/>
      <c r="CQ102" s="304"/>
      <c r="CR102" s="304"/>
      <c r="CS102" s="304"/>
      <c r="CT102" s="304"/>
    </row>
    <row r="103" spans="1:98" x14ac:dyDescent="0.2">
      <c r="A103" s="405"/>
      <c r="C103"/>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4"/>
      <c r="AY103" s="304"/>
      <c r="AZ103" s="304"/>
      <c r="BA103" s="304"/>
      <c r="BB103" s="304"/>
      <c r="BC103" s="304"/>
      <c r="BD103" s="304"/>
      <c r="BE103" s="304"/>
      <c r="BF103" s="304"/>
      <c r="BG103" s="304"/>
      <c r="BH103" s="304"/>
      <c r="BI103" s="304"/>
      <c r="BJ103" s="304"/>
      <c r="BK103" s="304"/>
      <c r="BL103" s="304"/>
      <c r="BM103" s="304"/>
      <c r="BN103" s="304"/>
      <c r="BO103" s="304"/>
      <c r="BP103" s="304"/>
      <c r="BQ103" s="304"/>
      <c r="BR103" s="304"/>
      <c r="BS103" s="304"/>
      <c r="BT103" s="304"/>
      <c r="BU103" s="304"/>
      <c r="BV103" s="304"/>
      <c r="BW103" s="304"/>
      <c r="BX103" s="304"/>
      <c r="BY103" s="304"/>
      <c r="BZ103" s="304"/>
      <c r="CA103" s="304"/>
      <c r="CB103" s="304"/>
      <c r="CC103" s="304"/>
      <c r="CD103" s="304"/>
      <c r="CE103" s="304"/>
      <c r="CF103" s="304"/>
      <c r="CG103" s="304"/>
      <c r="CH103" s="304"/>
      <c r="CI103" s="304"/>
      <c r="CJ103" s="304"/>
      <c r="CK103" s="304"/>
      <c r="CL103" s="304"/>
      <c r="CM103" s="304"/>
      <c r="CN103" s="304"/>
      <c r="CO103" s="304"/>
      <c r="CP103" s="304"/>
      <c r="CQ103" s="304"/>
      <c r="CR103" s="304"/>
      <c r="CS103" s="304"/>
      <c r="CT103" s="304"/>
    </row>
    <row r="104" spans="1:98" x14ac:dyDescent="0.2">
      <c r="A104" s="405"/>
      <c r="C1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c r="AK104" s="304"/>
      <c r="AL104" s="304"/>
      <c r="AM104" s="304"/>
      <c r="AN104" s="304"/>
      <c r="AO104" s="304"/>
      <c r="AP104" s="304"/>
      <c r="AQ104" s="304"/>
      <c r="AR104" s="304"/>
      <c r="AS104" s="304"/>
      <c r="AT104" s="304"/>
      <c r="AU104" s="304"/>
      <c r="AV104" s="304"/>
      <c r="AW104" s="304"/>
      <c r="AX104" s="304"/>
      <c r="AY104" s="304"/>
      <c r="AZ104" s="304"/>
      <c r="BA104" s="304"/>
      <c r="BB104" s="304"/>
      <c r="BC104" s="304"/>
      <c r="BD104" s="304"/>
      <c r="BE104" s="304"/>
      <c r="BF104" s="304"/>
      <c r="BG104" s="304"/>
      <c r="BH104" s="304"/>
      <c r="BI104" s="304"/>
      <c r="BJ104" s="304"/>
      <c r="BK104" s="304"/>
      <c r="BL104" s="304"/>
      <c r="BM104" s="304"/>
      <c r="BN104" s="304"/>
      <c r="BO104" s="304"/>
      <c r="BP104" s="304"/>
      <c r="BQ104" s="304"/>
      <c r="BR104" s="304"/>
      <c r="BS104" s="304"/>
      <c r="BT104" s="304"/>
      <c r="BU104" s="304"/>
      <c r="BV104" s="304"/>
      <c r="BW104" s="304"/>
      <c r="BX104" s="304"/>
      <c r="BY104" s="304"/>
      <c r="BZ104" s="304"/>
      <c r="CA104" s="304"/>
      <c r="CB104" s="304"/>
      <c r="CC104" s="304"/>
      <c r="CD104" s="304"/>
      <c r="CE104" s="304"/>
      <c r="CF104" s="304"/>
      <c r="CG104" s="304"/>
      <c r="CH104" s="304"/>
      <c r="CI104" s="304"/>
      <c r="CJ104" s="304"/>
      <c r="CK104" s="304"/>
      <c r="CL104" s="304"/>
      <c r="CM104" s="304"/>
      <c r="CN104" s="304"/>
      <c r="CO104" s="304"/>
      <c r="CP104" s="304"/>
      <c r="CQ104" s="304"/>
      <c r="CR104" s="304"/>
      <c r="CS104" s="304"/>
      <c r="CT104" s="304"/>
    </row>
    <row r="105" spans="1:98" x14ac:dyDescent="0.2">
      <c r="A105" s="405"/>
      <c r="C105"/>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c r="AK105" s="304"/>
      <c r="AL105" s="304"/>
      <c r="AM105" s="304"/>
      <c r="AN105" s="304"/>
      <c r="AO105" s="304"/>
      <c r="AP105" s="304"/>
      <c r="AQ105" s="304"/>
      <c r="AR105" s="304"/>
      <c r="AS105" s="304"/>
      <c r="AT105" s="304"/>
      <c r="AU105" s="304"/>
      <c r="AV105" s="304"/>
      <c r="AW105" s="304"/>
      <c r="AX105" s="304"/>
      <c r="AY105" s="304"/>
      <c r="AZ105" s="304"/>
      <c r="BA105" s="304"/>
      <c r="BB105" s="304"/>
      <c r="BC105" s="304"/>
      <c r="BD105" s="304"/>
      <c r="BE105" s="304"/>
      <c r="BF105" s="304"/>
      <c r="BG105" s="304"/>
      <c r="BH105" s="304"/>
      <c r="BI105" s="304"/>
      <c r="BJ105" s="304"/>
      <c r="BK105" s="304"/>
      <c r="BL105" s="304"/>
      <c r="BM105" s="304"/>
      <c r="BN105" s="304"/>
      <c r="BO105" s="304"/>
      <c r="BP105" s="304"/>
      <c r="BQ105" s="304"/>
      <c r="BR105" s="304"/>
      <c r="BS105" s="304"/>
      <c r="BT105" s="304"/>
      <c r="BU105" s="304"/>
      <c r="BV105" s="304"/>
      <c r="BW105" s="304"/>
      <c r="BX105" s="304"/>
      <c r="BY105" s="304"/>
      <c r="BZ105" s="304"/>
      <c r="CA105" s="304"/>
      <c r="CB105" s="304"/>
      <c r="CC105" s="304"/>
      <c r="CD105" s="304"/>
      <c r="CE105" s="304"/>
      <c r="CF105" s="304"/>
      <c r="CG105" s="304"/>
      <c r="CH105" s="304"/>
      <c r="CI105" s="304"/>
      <c r="CJ105" s="304"/>
      <c r="CK105" s="304"/>
      <c r="CL105" s="304"/>
      <c r="CM105" s="304"/>
      <c r="CN105" s="304"/>
      <c r="CO105" s="304"/>
      <c r="CP105" s="304"/>
      <c r="CQ105" s="304"/>
      <c r="CR105" s="304"/>
      <c r="CS105" s="304"/>
      <c r="CT105" s="304"/>
    </row>
    <row r="106" spans="1:98" x14ac:dyDescent="0.2">
      <c r="A106" s="405"/>
      <c r="C106"/>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c r="AK106" s="304"/>
      <c r="AL106" s="304"/>
      <c r="AM106" s="304"/>
      <c r="AN106" s="304"/>
      <c r="AO106" s="304"/>
      <c r="AP106" s="304"/>
      <c r="AQ106" s="304"/>
      <c r="AR106" s="304"/>
      <c r="AS106" s="304"/>
      <c r="AT106" s="304"/>
      <c r="AU106" s="304"/>
      <c r="AV106" s="304"/>
      <c r="AW106" s="304"/>
      <c r="AX106" s="304"/>
      <c r="AY106" s="304"/>
      <c r="AZ106" s="304"/>
      <c r="BA106" s="304"/>
      <c r="BB106" s="304"/>
      <c r="BC106" s="304"/>
      <c r="BD106" s="304"/>
      <c r="BE106" s="304"/>
      <c r="BF106" s="304"/>
      <c r="BG106" s="304"/>
      <c r="BH106" s="304"/>
      <c r="BI106" s="304"/>
      <c r="BJ106" s="304"/>
      <c r="BK106" s="304"/>
      <c r="BL106" s="304"/>
      <c r="BM106" s="304"/>
      <c r="BN106" s="304"/>
      <c r="BO106" s="304"/>
      <c r="BP106" s="304"/>
      <c r="BQ106" s="304"/>
      <c r="BR106" s="304"/>
      <c r="BS106" s="304"/>
      <c r="BT106" s="304"/>
      <c r="BU106" s="304"/>
      <c r="BV106" s="304"/>
      <c r="BW106" s="304"/>
      <c r="BX106" s="304"/>
      <c r="BY106" s="304"/>
      <c r="BZ106" s="304"/>
      <c r="CA106" s="304"/>
      <c r="CB106" s="304"/>
      <c r="CC106" s="304"/>
      <c r="CD106" s="304"/>
      <c r="CE106" s="304"/>
      <c r="CF106" s="304"/>
      <c r="CG106" s="304"/>
      <c r="CH106" s="304"/>
      <c r="CI106" s="304"/>
      <c r="CJ106" s="304"/>
      <c r="CK106" s="304"/>
      <c r="CL106" s="304"/>
      <c r="CM106" s="304"/>
      <c r="CN106" s="304"/>
      <c r="CO106" s="304"/>
      <c r="CP106" s="304"/>
      <c r="CQ106" s="304"/>
      <c r="CR106" s="304"/>
      <c r="CS106" s="304"/>
      <c r="CT106" s="304"/>
    </row>
    <row r="107" spans="1:98" x14ac:dyDescent="0.2">
      <c r="A107" s="405"/>
      <c r="C107"/>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c r="AK107" s="304"/>
      <c r="AL107" s="304"/>
      <c r="AM107" s="304"/>
      <c r="AN107" s="304"/>
      <c r="AO107" s="304"/>
      <c r="AP107" s="304"/>
      <c r="AQ107" s="304"/>
      <c r="AR107" s="304"/>
      <c r="AS107" s="304"/>
      <c r="AT107" s="304"/>
      <c r="AU107" s="304"/>
      <c r="AV107" s="304"/>
      <c r="AW107" s="304"/>
      <c r="AX107" s="304"/>
      <c r="AY107" s="304"/>
      <c r="AZ107" s="304"/>
      <c r="BA107" s="304"/>
      <c r="BB107" s="304"/>
      <c r="BC107" s="304"/>
      <c r="BD107" s="304"/>
      <c r="BE107" s="304"/>
      <c r="BF107" s="304"/>
      <c r="BG107" s="304"/>
      <c r="BH107" s="304"/>
      <c r="BI107" s="304"/>
      <c r="BJ107" s="304"/>
      <c r="BK107" s="304"/>
      <c r="BL107" s="304"/>
      <c r="BM107" s="304"/>
      <c r="BN107" s="304"/>
      <c r="BO107" s="304"/>
      <c r="BP107" s="304"/>
      <c r="BQ107" s="304"/>
      <c r="BR107" s="304"/>
      <c r="BS107" s="304"/>
      <c r="BT107" s="304"/>
      <c r="BU107" s="304"/>
      <c r="BV107" s="304"/>
      <c r="BW107" s="304"/>
      <c r="BX107" s="304"/>
      <c r="BY107" s="304"/>
      <c r="BZ107" s="304"/>
      <c r="CA107" s="304"/>
      <c r="CB107" s="304"/>
      <c r="CC107" s="304"/>
      <c r="CD107" s="304"/>
      <c r="CE107" s="304"/>
      <c r="CF107" s="304"/>
      <c r="CG107" s="304"/>
      <c r="CH107" s="304"/>
      <c r="CI107" s="304"/>
      <c r="CJ107" s="304"/>
      <c r="CK107" s="304"/>
      <c r="CL107" s="304"/>
      <c r="CM107" s="304"/>
      <c r="CN107" s="304"/>
      <c r="CO107" s="304"/>
      <c r="CP107" s="304"/>
      <c r="CQ107" s="304"/>
      <c r="CR107" s="304"/>
      <c r="CS107" s="304"/>
      <c r="CT107" s="304"/>
    </row>
    <row r="108" spans="1:98" x14ac:dyDescent="0.2">
      <c r="A108" s="405"/>
      <c r="C108"/>
      <c r="D108" s="304"/>
      <c r="E108" s="304"/>
      <c r="F108" s="304"/>
      <c r="G108" s="304"/>
      <c r="H108" s="304"/>
      <c r="I108" s="304"/>
      <c r="J108" s="304"/>
      <c r="K108" s="304"/>
      <c r="L108" s="304"/>
      <c r="M108" s="304"/>
      <c r="N108" s="304"/>
      <c r="O108" s="304"/>
      <c r="P108" s="304"/>
      <c r="Q108" s="304"/>
      <c r="R108" s="304"/>
      <c r="S108" s="304"/>
      <c r="T108" s="304"/>
      <c r="U108" s="304"/>
      <c r="V108" s="304"/>
      <c r="W108" s="304"/>
      <c r="X108" s="304"/>
      <c r="Y108" s="304"/>
      <c r="Z108" s="304"/>
      <c r="AA108" s="304"/>
      <c r="AB108" s="304"/>
      <c r="AC108" s="304"/>
      <c r="AD108" s="304"/>
      <c r="AE108" s="304"/>
      <c r="AF108" s="304"/>
      <c r="AG108" s="304"/>
      <c r="AH108" s="304"/>
      <c r="AI108" s="304"/>
      <c r="AJ108" s="304"/>
      <c r="AK108" s="304"/>
      <c r="AL108" s="304"/>
      <c r="AM108" s="304"/>
      <c r="AN108" s="304"/>
      <c r="AO108" s="304"/>
      <c r="AP108" s="304"/>
      <c r="AQ108" s="304"/>
      <c r="AR108" s="304"/>
      <c r="AS108" s="304"/>
      <c r="AT108" s="304"/>
      <c r="AU108" s="304"/>
      <c r="AV108" s="304"/>
      <c r="AW108" s="304"/>
      <c r="AX108" s="304"/>
      <c r="AY108" s="304"/>
      <c r="AZ108" s="304"/>
      <c r="BA108" s="304"/>
      <c r="BB108" s="304"/>
      <c r="BC108" s="304"/>
      <c r="BD108" s="304"/>
      <c r="BE108" s="304"/>
      <c r="BF108" s="304"/>
      <c r="BG108" s="304"/>
      <c r="BH108" s="304"/>
      <c r="BI108" s="304"/>
      <c r="BJ108" s="304"/>
      <c r="BK108" s="304"/>
      <c r="BL108" s="304"/>
      <c r="BM108" s="304"/>
      <c r="BN108" s="304"/>
      <c r="BO108" s="304"/>
      <c r="BP108" s="304"/>
      <c r="BQ108" s="304"/>
      <c r="BR108" s="304"/>
      <c r="BS108" s="304"/>
      <c r="BT108" s="304"/>
      <c r="BU108" s="304"/>
      <c r="BV108" s="304"/>
      <c r="BW108" s="304"/>
      <c r="BX108" s="304"/>
      <c r="BY108" s="304"/>
      <c r="BZ108" s="304"/>
      <c r="CA108" s="304"/>
      <c r="CB108" s="304"/>
      <c r="CC108" s="304"/>
      <c r="CD108" s="304"/>
      <c r="CE108" s="304"/>
      <c r="CF108" s="304"/>
      <c r="CG108" s="304"/>
      <c r="CH108" s="304"/>
      <c r="CI108" s="304"/>
      <c r="CJ108" s="304"/>
      <c r="CK108" s="304"/>
      <c r="CL108" s="304"/>
      <c r="CM108" s="304"/>
      <c r="CN108" s="304"/>
      <c r="CO108" s="304"/>
      <c r="CP108" s="304"/>
      <c r="CQ108" s="304"/>
      <c r="CR108" s="304"/>
      <c r="CS108" s="304"/>
      <c r="CT108" s="304"/>
    </row>
    <row r="109" spans="1:98" x14ac:dyDescent="0.2">
      <c r="A109" s="405"/>
      <c r="C109"/>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c r="BN109" s="304"/>
      <c r="BO109" s="304"/>
      <c r="BP109" s="304"/>
      <c r="BQ109" s="304"/>
      <c r="BR109" s="304"/>
      <c r="BS109" s="304"/>
      <c r="BT109" s="304"/>
      <c r="BU109" s="304"/>
      <c r="BV109" s="304"/>
      <c r="BW109" s="304"/>
      <c r="BX109" s="304"/>
      <c r="BY109" s="304"/>
      <c r="BZ109" s="304"/>
      <c r="CA109" s="304"/>
      <c r="CB109" s="304"/>
      <c r="CC109" s="304"/>
      <c r="CD109" s="304"/>
      <c r="CE109" s="304"/>
      <c r="CF109" s="304"/>
      <c r="CG109" s="304"/>
      <c r="CH109" s="304"/>
      <c r="CI109" s="304"/>
      <c r="CJ109" s="304"/>
      <c r="CK109" s="304"/>
      <c r="CL109" s="304"/>
      <c r="CM109" s="304"/>
      <c r="CN109" s="304"/>
      <c r="CO109" s="304"/>
      <c r="CP109" s="304"/>
      <c r="CQ109" s="304"/>
      <c r="CR109" s="304"/>
      <c r="CS109" s="304"/>
      <c r="CT109" s="304"/>
    </row>
    <row r="110" spans="1:98" x14ac:dyDescent="0.2">
      <c r="A110" s="405"/>
      <c r="C110"/>
      <c r="D110" s="304"/>
      <c r="E110" s="304"/>
      <c r="F110" s="304"/>
      <c r="G110" s="304"/>
      <c r="H110" s="304"/>
      <c r="I110" s="304"/>
      <c r="J110" s="304"/>
      <c r="K110" s="304"/>
      <c r="L110" s="304"/>
      <c r="M110" s="304"/>
      <c r="N110" s="304"/>
      <c r="O110" s="304"/>
      <c r="P110" s="304"/>
      <c r="Q110" s="304"/>
      <c r="R110" s="304"/>
      <c r="S110" s="304"/>
      <c r="T110" s="304"/>
      <c r="U110" s="304"/>
      <c r="V110" s="304"/>
      <c r="W110" s="304"/>
      <c r="X110" s="304"/>
      <c r="Y110" s="304"/>
      <c r="Z110" s="304"/>
      <c r="AA110" s="304"/>
      <c r="AB110" s="304"/>
      <c r="AC110" s="304"/>
      <c r="AD110" s="304"/>
      <c r="AE110" s="304"/>
      <c r="AF110" s="304"/>
      <c r="AG110" s="304"/>
      <c r="AH110" s="304"/>
      <c r="AI110" s="304"/>
      <c r="AJ110" s="304"/>
      <c r="AK110" s="304"/>
      <c r="AL110" s="304"/>
      <c r="AM110" s="304"/>
      <c r="AN110" s="304"/>
      <c r="AO110" s="304"/>
      <c r="AP110" s="304"/>
      <c r="AQ110" s="304"/>
      <c r="AR110" s="304"/>
      <c r="AS110" s="304"/>
      <c r="AT110" s="304"/>
      <c r="AU110" s="304"/>
      <c r="AV110" s="304"/>
      <c r="AW110" s="304"/>
      <c r="AX110" s="304"/>
      <c r="AY110" s="304"/>
      <c r="AZ110" s="304"/>
      <c r="BA110" s="304"/>
      <c r="BB110" s="304"/>
      <c r="BC110" s="304"/>
      <c r="BD110" s="304"/>
      <c r="BE110" s="304"/>
      <c r="BF110" s="304"/>
      <c r="BG110" s="304"/>
      <c r="BH110" s="304"/>
      <c r="BI110" s="304"/>
      <c r="BJ110" s="304"/>
      <c r="BK110" s="304"/>
      <c r="BL110" s="304"/>
      <c r="BM110" s="304"/>
      <c r="BN110" s="304"/>
      <c r="BO110" s="304"/>
      <c r="BP110" s="304"/>
      <c r="BQ110" s="304"/>
      <c r="BR110" s="304"/>
      <c r="BS110" s="304"/>
      <c r="BT110" s="304"/>
      <c r="BU110" s="304"/>
      <c r="BV110" s="304"/>
      <c r="BW110" s="304"/>
      <c r="BX110" s="304"/>
      <c r="BY110" s="304"/>
      <c r="BZ110" s="304"/>
      <c r="CA110" s="304"/>
      <c r="CB110" s="304"/>
      <c r="CC110" s="304"/>
      <c r="CD110" s="304"/>
      <c r="CE110" s="304"/>
      <c r="CF110" s="304"/>
      <c r="CG110" s="304"/>
      <c r="CH110" s="304"/>
      <c r="CI110" s="304"/>
      <c r="CJ110" s="304"/>
      <c r="CK110" s="304"/>
      <c r="CL110" s="304"/>
      <c r="CM110" s="304"/>
      <c r="CN110" s="304"/>
      <c r="CO110" s="304"/>
      <c r="CP110" s="304"/>
      <c r="CQ110" s="304"/>
      <c r="CR110" s="304"/>
      <c r="CS110" s="304"/>
      <c r="CT110" s="304"/>
    </row>
    <row r="111" spans="1:98" x14ac:dyDescent="0.2">
      <c r="A111" s="405"/>
      <c r="C111"/>
      <c r="D111" s="304"/>
      <c r="E111" s="304"/>
      <c r="F111" s="304"/>
      <c r="G111" s="304"/>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4"/>
      <c r="AY111" s="304"/>
      <c r="AZ111" s="304"/>
      <c r="BA111" s="304"/>
      <c r="BB111" s="304"/>
      <c r="BC111" s="304"/>
      <c r="BD111" s="304"/>
      <c r="BE111" s="304"/>
      <c r="BF111" s="304"/>
      <c r="BG111" s="304"/>
      <c r="BH111" s="304"/>
      <c r="BI111" s="304"/>
      <c r="BJ111" s="304"/>
      <c r="BK111" s="304"/>
      <c r="BL111" s="304"/>
      <c r="BM111" s="304"/>
      <c r="BN111" s="304"/>
      <c r="BO111" s="304"/>
      <c r="BP111" s="304"/>
      <c r="BQ111" s="304"/>
      <c r="BR111" s="304"/>
      <c r="BS111" s="304"/>
      <c r="BT111" s="304"/>
      <c r="BU111" s="304"/>
      <c r="BV111" s="304"/>
      <c r="BW111" s="304"/>
      <c r="BX111" s="304"/>
      <c r="BY111" s="304"/>
      <c r="BZ111" s="304"/>
      <c r="CA111" s="304"/>
      <c r="CB111" s="304"/>
      <c r="CC111" s="304"/>
      <c r="CD111" s="304"/>
      <c r="CE111" s="304"/>
      <c r="CF111" s="304"/>
      <c r="CG111" s="304"/>
      <c r="CH111" s="304"/>
      <c r="CI111" s="304"/>
      <c r="CJ111" s="304"/>
      <c r="CK111" s="304"/>
      <c r="CL111" s="304"/>
      <c r="CM111" s="304"/>
      <c r="CN111" s="304"/>
      <c r="CO111" s="304"/>
      <c r="CP111" s="304"/>
      <c r="CQ111" s="304"/>
      <c r="CR111" s="304"/>
      <c r="CS111" s="304"/>
      <c r="CT111" s="304"/>
    </row>
    <row r="112" spans="1:98" x14ac:dyDescent="0.2">
      <c r="A112" s="405"/>
      <c r="C112"/>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304"/>
      <c r="AE112" s="304"/>
      <c r="AF112" s="304"/>
      <c r="AG112" s="304"/>
      <c r="AH112" s="304"/>
      <c r="AI112" s="304"/>
      <c r="AJ112" s="304"/>
      <c r="AK112" s="304"/>
      <c r="AL112" s="304"/>
      <c r="AM112" s="304"/>
      <c r="AN112" s="304"/>
      <c r="AO112" s="304"/>
      <c r="AP112" s="304"/>
      <c r="AQ112" s="304"/>
      <c r="AR112" s="304"/>
      <c r="AS112" s="304"/>
      <c r="AT112" s="304"/>
      <c r="AU112" s="304"/>
      <c r="AV112" s="304"/>
      <c r="AW112" s="304"/>
      <c r="AX112" s="304"/>
      <c r="AY112" s="304"/>
      <c r="AZ112" s="304"/>
      <c r="BA112" s="304"/>
      <c r="BB112" s="304"/>
      <c r="BC112" s="304"/>
      <c r="BD112" s="304"/>
      <c r="BE112" s="304"/>
      <c r="BF112" s="304"/>
      <c r="BG112" s="304"/>
      <c r="BH112" s="304"/>
      <c r="BI112" s="304"/>
      <c r="BJ112" s="304"/>
      <c r="BK112" s="304"/>
      <c r="BL112" s="304"/>
      <c r="BM112" s="304"/>
      <c r="BN112" s="304"/>
      <c r="BO112" s="304"/>
      <c r="BP112" s="304"/>
      <c r="BQ112" s="304"/>
      <c r="BR112" s="304"/>
      <c r="BS112" s="304"/>
      <c r="BT112" s="304"/>
      <c r="BU112" s="304"/>
      <c r="BV112" s="304"/>
      <c r="BW112" s="304"/>
      <c r="BX112" s="304"/>
      <c r="BY112" s="304"/>
      <c r="BZ112" s="304"/>
      <c r="CA112" s="304"/>
      <c r="CB112" s="304"/>
      <c r="CC112" s="304"/>
      <c r="CD112" s="304"/>
      <c r="CE112" s="304"/>
      <c r="CF112" s="304"/>
      <c r="CG112" s="304"/>
      <c r="CH112" s="304"/>
      <c r="CI112" s="304"/>
      <c r="CJ112" s="304"/>
      <c r="CK112" s="304"/>
      <c r="CL112" s="304"/>
      <c r="CM112" s="304"/>
      <c r="CN112" s="304"/>
      <c r="CO112" s="304"/>
      <c r="CP112" s="304"/>
      <c r="CQ112" s="304"/>
      <c r="CR112" s="304"/>
      <c r="CS112" s="304"/>
      <c r="CT112" s="304"/>
    </row>
    <row r="113" spans="1:98" x14ac:dyDescent="0.2">
      <c r="A113" s="405"/>
      <c r="C113"/>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304"/>
      <c r="AE113" s="304"/>
      <c r="AF113" s="304"/>
      <c r="AG113" s="304"/>
      <c r="AH113" s="304"/>
      <c r="AI113" s="304"/>
      <c r="AJ113" s="304"/>
      <c r="AK113" s="304"/>
      <c r="AL113" s="304"/>
      <c r="AM113" s="304"/>
      <c r="AN113" s="304"/>
      <c r="AO113" s="304"/>
      <c r="AP113" s="304"/>
      <c r="AQ113" s="304"/>
      <c r="AR113" s="304"/>
      <c r="AS113" s="304"/>
      <c r="AT113" s="304"/>
      <c r="AU113" s="304"/>
      <c r="AV113" s="304"/>
      <c r="AW113" s="304"/>
      <c r="AX113" s="304"/>
      <c r="AY113" s="304"/>
      <c r="AZ113" s="304"/>
      <c r="BA113" s="304"/>
      <c r="BB113" s="304"/>
      <c r="BC113" s="304"/>
      <c r="BD113" s="304"/>
      <c r="BE113" s="304"/>
      <c r="BF113" s="304"/>
      <c r="BG113" s="304"/>
      <c r="BH113" s="304"/>
      <c r="BI113" s="304"/>
      <c r="BJ113" s="304"/>
      <c r="BK113" s="304"/>
      <c r="BL113" s="304"/>
      <c r="BM113" s="304"/>
      <c r="BN113" s="304"/>
      <c r="BO113" s="304"/>
      <c r="BP113" s="304"/>
      <c r="BQ113" s="304"/>
      <c r="BR113" s="304"/>
      <c r="BS113" s="304"/>
      <c r="BT113" s="304"/>
      <c r="BU113" s="304"/>
      <c r="BV113" s="304"/>
      <c r="BW113" s="304"/>
      <c r="BX113" s="304"/>
      <c r="BY113" s="304"/>
      <c r="BZ113" s="304"/>
      <c r="CA113" s="304"/>
      <c r="CB113" s="304"/>
      <c r="CC113" s="304"/>
      <c r="CD113" s="304"/>
      <c r="CE113" s="304"/>
      <c r="CF113" s="304"/>
      <c r="CG113" s="304"/>
      <c r="CH113" s="304"/>
      <c r="CI113" s="304"/>
      <c r="CJ113" s="304"/>
      <c r="CK113" s="304"/>
      <c r="CL113" s="304"/>
      <c r="CM113" s="304"/>
      <c r="CN113" s="304"/>
      <c r="CO113" s="304"/>
      <c r="CP113" s="304"/>
      <c r="CQ113" s="304"/>
      <c r="CR113" s="304"/>
      <c r="CS113" s="304"/>
      <c r="CT113" s="304"/>
    </row>
    <row r="114" spans="1:98" x14ac:dyDescent="0.2">
      <c r="A114" s="405"/>
      <c r="C114"/>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304"/>
      <c r="AE114" s="304"/>
      <c r="AF114" s="304"/>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304"/>
      <c r="BD114" s="304"/>
      <c r="BE114" s="304"/>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304"/>
      <c r="CC114" s="304"/>
      <c r="CD114" s="304"/>
      <c r="CE114" s="304"/>
      <c r="CF114" s="304"/>
      <c r="CG114" s="304"/>
      <c r="CH114" s="304"/>
      <c r="CI114" s="304"/>
      <c r="CJ114" s="304"/>
      <c r="CK114" s="304"/>
      <c r="CL114" s="304"/>
      <c r="CM114" s="304"/>
      <c r="CN114" s="304"/>
      <c r="CO114" s="304"/>
      <c r="CP114" s="304"/>
      <c r="CQ114" s="304"/>
      <c r="CR114" s="304"/>
      <c r="CS114" s="304"/>
      <c r="CT114" s="304"/>
    </row>
    <row r="115" spans="1:98" x14ac:dyDescent="0.2">
      <c r="A115" s="405"/>
      <c r="C115"/>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4"/>
      <c r="AD115" s="304"/>
      <c r="AE115" s="304"/>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304"/>
      <c r="BD115" s="304"/>
      <c r="BE115" s="304"/>
      <c r="BF115" s="304"/>
      <c r="BG115" s="30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304"/>
      <c r="CC115" s="304"/>
      <c r="CD115" s="304"/>
      <c r="CE115" s="304"/>
      <c r="CF115" s="304"/>
      <c r="CG115" s="304"/>
      <c r="CH115" s="304"/>
      <c r="CI115" s="304"/>
      <c r="CJ115" s="304"/>
      <c r="CK115" s="304"/>
      <c r="CL115" s="304"/>
      <c r="CM115" s="304"/>
      <c r="CN115" s="304"/>
      <c r="CO115" s="304"/>
      <c r="CP115" s="304"/>
      <c r="CQ115" s="304"/>
      <c r="CR115" s="304"/>
      <c r="CS115" s="304"/>
      <c r="CT115" s="304"/>
    </row>
    <row r="116" spans="1:98" x14ac:dyDescent="0.2">
      <c r="A116" s="405"/>
      <c r="C116"/>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4"/>
      <c r="AD116" s="304"/>
      <c r="AE116" s="304"/>
      <c r="AF116" s="304"/>
      <c r="AG116" s="304"/>
      <c r="AH116" s="304"/>
      <c r="AI116" s="304"/>
      <c r="AJ116" s="304"/>
      <c r="AK116" s="304"/>
      <c r="AL116" s="304"/>
      <c r="AM116" s="304"/>
      <c r="AN116" s="304"/>
      <c r="AO116" s="304"/>
      <c r="AP116" s="304"/>
      <c r="AQ116" s="304"/>
      <c r="AR116" s="304"/>
      <c r="AS116" s="304"/>
      <c r="AT116" s="304"/>
      <c r="AU116" s="304"/>
      <c r="AV116" s="304"/>
      <c r="AW116" s="304"/>
      <c r="AX116" s="304"/>
      <c r="AY116" s="304"/>
      <c r="AZ116" s="304"/>
      <c r="BA116" s="304"/>
      <c r="BB116" s="304"/>
      <c r="BC116" s="304"/>
      <c r="BD116" s="304"/>
      <c r="BE116" s="304"/>
      <c r="BF116" s="304"/>
      <c r="BG116" s="304"/>
      <c r="BH116" s="304"/>
      <c r="BI116" s="304"/>
      <c r="BJ116" s="304"/>
      <c r="BK116" s="304"/>
      <c r="BL116" s="304"/>
      <c r="BM116" s="304"/>
      <c r="BN116" s="304"/>
      <c r="BO116" s="304"/>
      <c r="BP116" s="304"/>
      <c r="BQ116" s="304"/>
      <c r="BR116" s="304"/>
      <c r="BS116" s="304"/>
      <c r="BT116" s="304"/>
      <c r="BU116" s="304"/>
      <c r="BV116" s="304"/>
      <c r="BW116" s="304"/>
      <c r="BX116" s="304"/>
      <c r="BY116" s="304"/>
      <c r="BZ116" s="304"/>
      <c r="CA116" s="304"/>
      <c r="CB116" s="304"/>
      <c r="CC116" s="304"/>
      <c r="CD116" s="304"/>
      <c r="CE116" s="304"/>
      <c r="CF116" s="304"/>
      <c r="CG116" s="304"/>
      <c r="CH116" s="304"/>
      <c r="CI116" s="304"/>
      <c r="CJ116" s="304"/>
      <c r="CK116" s="304"/>
      <c r="CL116" s="304"/>
      <c r="CM116" s="304"/>
      <c r="CN116" s="304"/>
      <c r="CO116" s="304"/>
      <c r="CP116" s="304"/>
      <c r="CQ116" s="304"/>
      <c r="CR116" s="304"/>
      <c r="CS116" s="304"/>
      <c r="CT116" s="304"/>
    </row>
    <row r="117" spans="1:98" x14ac:dyDescent="0.2">
      <c r="A117" s="405"/>
      <c r="C117"/>
      <c r="D117" s="304"/>
      <c r="E117" s="304"/>
      <c r="F117" s="304"/>
      <c r="G117" s="304"/>
      <c r="H117" s="304"/>
      <c r="I117" s="304"/>
      <c r="J117" s="304"/>
      <c r="K117" s="304"/>
      <c r="L117" s="304"/>
      <c r="M117" s="304"/>
      <c r="N117" s="304"/>
      <c r="O117" s="304"/>
      <c r="P117" s="304"/>
      <c r="Q117" s="304"/>
      <c r="R117" s="304"/>
      <c r="S117" s="304"/>
      <c r="T117" s="304"/>
      <c r="U117" s="304"/>
      <c r="V117" s="304"/>
      <c r="W117" s="304"/>
      <c r="X117" s="304"/>
      <c r="Y117" s="304"/>
      <c r="Z117" s="304"/>
      <c r="AA117" s="304"/>
      <c r="AB117" s="304"/>
      <c r="AC117" s="304"/>
      <c r="AD117" s="304"/>
      <c r="AE117" s="304"/>
      <c r="AF117" s="304"/>
      <c r="AG117" s="304"/>
      <c r="AH117" s="304"/>
      <c r="AI117" s="304"/>
      <c r="AJ117" s="304"/>
      <c r="AK117" s="304"/>
      <c r="AL117" s="304"/>
      <c r="AM117" s="304"/>
      <c r="AN117" s="304"/>
      <c r="AO117" s="304"/>
      <c r="AP117" s="304"/>
      <c r="AQ117" s="304"/>
      <c r="AR117" s="304"/>
      <c r="AS117" s="304"/>
      <c r="AT117" s="304"/>
      <c r="AU117" s="304"/>
      <c r="AV117" s="304"/>
      <c r="AW117" s="304"/>
      <c r="AX117" s="304"/>
      <c r="AY117" s="304"/>
      <c r="AZ117" s="304"/>
      <c r="BA117" s="304"/>
      <c r="BB117" s="304"/>
      <c r="BC117" s="304"/>
      <c r="BD117" s="304"/>
      <c r="BE117" s="304"/>
      <c r="BF117" s="304"/>
      <c r="BG117" s="304"/>
      <c r="BH117" s="304"/>
      <c r="BI117" s="304"/>
      <c r="BJ117" s="304"/>
      <c r="BK117" s="304"/>
      <c r="BL117" s="304"/>
      <c r="BM117" s="304"/>
      <c r="BN117" s="304"/>
      <c r="BO117" s="304"/>
      <c r="BP117" s="304"/>
      <c r="BQ117" s="304"/>
      <c r="BR117" s="304"/>
      <c r="BS117" s="304"/>
      <c r="BT117" s="304"/>
      <c r="BU117" s="304"/>
      <c r="BV117" s="304"/>
      <c r="BW117" s="304"/>
      <c r="BX117" s="304"/>
      <c r="BY117" s="304"/>
      <c r="BZ117" s="304"/>
      <c r="CA117" s="304"/>
      <c r="CB117" s="304"/>
      <c r="CC117" s="304"/>
      <c r="CD117" s="304"/>
      <c r="CE117" s="304"/>
      <c r="CF117" s="304"/>
      <c r="CG117" s="304"/>
      <c r="CH117" s="304"/>
      <c r="CI117" s="304"/>
      <c r="CJ117" s="304"/>
      <c r="CK117" s="304"/>
      <c r="CL117" s="304"/>
      <c r="CM117" s="304"/>
      <c r="CN117" s="304"/>
      <c r="CO117" s="304"/>
      <c r="CP117" s="304"/>
      <c r="CQ117" s="304"/>
      <c r="CR117" s="304"/>
      <c r="CS117" s="304"/>
      <c r="CT117" s="304"/>
    </row>
    <row r="118" spans="1:98" x14ac:dyDescent="0.2">
      <c r="A118" s="405"/>
      <c r="C118"/>
      <c r="D118" s="304"/>
      <c r="E118" s="304"/>
      <c r="F118" s="304"/>
      <c r="G118" s="304"/>
      <c r="H118" s="304"/>
      <c r="I118" s="304"/>
      <c r="J118" s="304"/>
      <c r="K118" s="304"/>
      <c r="L118" s="304"/>
      <c r="M118" s="304"/>
      <c r="N118" s="304"/>
      <c r="O118" s="304"/>
      <c r="P118" s="304"/>
      <c r="Q118" s="304"/>
      <c r="R118" s="304"/>
      <c r="S118" s="304"/>
      <c r="T118" s="304"/>
      <c r="U118" s="304"/>
      <c r="V118" s="304"/>
      <c r="W118" s="304"/>
      <c r="X118" s="304"/>
      <c r="Y118" s="304"/>
      <c r="Z118" s="304"/>
      <c r="AA118" s="304"/>
      <c r="AB118" s="304"/>
      <c r="AC118" s="304"/>
      <c r="AD118" s="304"/>
      <c r="AE118" s="304"/>
      <c r="AF118" s="304"/>
      <c r="AG118" s="304"/>
      <c r="AH118" s="304"/>
      <c r="AI118" s="304"/>
      <c r="AJ118" s="304"/>
      <c r="AK118" s="304"/>
      <c r="AL118" s="304"/>
      <c r="AM118" s="304"/>
      <c r="AN118" s="304"/>
      <c r="AO118" s="304"/>
      <c r="AP118" s="304"/>
      <c r="AQ118" s="304"/>
      <c r="AR118" s="304"/>
      <c r="AS118" s="304"/>
      <c r="AT118" s="304"/>
      <c r="AU118" s="304"/>
      <c r="AV118" s="304"/>
      <c r="AW118" s="304"/>
      <c r="AX118" s="304"/>
      <c r="AY118" s="304"/>
      <c r="AZ118" s="304"/>
      <c r="BA118" s="304"/>
      <c r="BB118" s="304"/>
      <c r="BC118" s="304"/>
      <c r="BD118" s="304"/>
      <c r="BE118" s="304"/>
      <c r="BF118" s="304"/>
      <c r="BG118" s="304"/>
      <c r="BH118" s="304"/>
      <c r="BI118" s="304"/>
      <c r="BJ118" s="304"/>
      <c r="BK118" s="304"/>
      <c r="BL118" s="304"/>
      <c r="BM118" s="304"/>
      <c r="BN118" s="304"/>
      <c r="BO118" s="304"/>
      <c r="BP118" s="304"/>
      <c r="BQ118" s="304"/>
      <c r="BR118" s="304"/>
      <c r="BS118" s="304"/>
      <c r="BT118" s="304"/>
      <c r="BU118" s="304"/>
      <c r="BV118" s="304"/>
      <c r="BW118" s="304"/>
      <c r="BX118" s="304"/>
      <c r="BY118" s="304"/>
      <c r="BZ118" s="304"/>
      <c r="CA118" s="304"/>
      <c r="CB118" s="304"/>
      <c r="CC118" s="304"/>
      <c r="CD118" s="304"/>
      <c r="CE118" s="304"/>
      <c r="CF118" s="304"/>
      <c r="CG118" s="304"/>
      <c r="CH118" s="304"/>
      <c r="CI118" s="304"/>
      <c r="CJ118" s="304"/>
      <c r="CK118" s="304"/>
      <c r="CL118" s="304"/>
      <c r="CM118" s="304"/>
      <c r="CN118" s="304"/>
      <c r="CO118" s="304"/>
      <c r="CP118" s="304"/>
      <c r="CQ118" s="304"/>
      <c r="CR118" s="304"/>
      <c r="CS118" s="304"/>
      <c r="CT118" s="304"/>
    </row>
    <row r="119" spans="1:98" x14ac:dyDescent="0.2">
      <c r="A119" s="405"/>
      <c r="C119"/>
      <c r="D119" s="304"/>
      <c r="E119" s="304"/>
      <c r="F119" s="304"/>
      <c r="G119" s="304"/>
      <c r="H119" s="304"/>
      <c r="I119" s="304"/>
      <c r="J119" s="304"/>
      <c r="K119" s="304"/>
      <c r="L119" s="304"/>
      <c r="M119" s="304"/>
      <c r="N119" s="304"/>
      <c r="O119" s="304"/>
      <c r="P119" s="304"/>
      <c r="Q119" s="304"/>
      <c r="R119" s="304"/>
      <c r="S119" s="304"/>
      <c r="T119" s="304"/>
      <c r="U119" s="304"/>
      <c r="V119" s="304"/>
      <c r="W119" s="304"/>
      <c r="X119" s="304"/>
      <c r="Y119" s="304"/>
      <c r="Z119" s="304"/>
      <c r="AA119" s="304"/>
      <c r="AB119" s="304"/>
      <c r="AC119" s="304"/>
      <c r="AD119" s="304"/>
      <c r="AE119" s="304"/>
      <c r="AF119" s="304"/>
      <c r="AG119" s="304"/>
      <c r="AH119" s="304"/>
      <c r="AI119" s="304"/>
      <c r="AJ119" s="304"/>
      <c r="AK119" s="304"/>
      <c r="AL119" s="304"/>
      <c r="AM119" s="304"/>
      <c r="AN119" s="304"/>
      <c r="AO119" s="304"/>
      <c r="AP119" s="304"/>
      <c r="AQ119" s="304"/>
      <c r="AR119" s="304"/>
      <c r="AS119" s="304"/>
      <c r="AT119" s="304"/>
      <c r="AU119" s="304"/>
      <c r="AV119" s="304"/>
      <c r="AW119" s="304"/>
      <c r="AX119" s="304"/>
      <c r="AY119" s="304"/>
      <c r="AZ119" s="304"/>
      <c r="BA119" s="304"/>
      <c r="BB119" s="304"/>
      <c r="BC119" s="304"/>
      <c r="BD119" s="304"/>
      <c r="BE119" s="304"/>
      <c r="BF119" s="304"/>
      <c r="BG119" s="304"/>
      <c r="BH119" s="304"/>
      <c r="BI119" s="304"/>
      <c r="BJ119" s="304"/>
      <c r="BK119" s="304"/>
      <c r="BL119" s="304"/>
      <c r="BM119" s="304"/>
      <c r="BN119" s="304"/>
      <c r="BO119" s="304"/>
      <c r="BP119" s="304"/>
      <c r="BQ119" s="304"/>
      <c r="BR119" s="304"/>
      <c r="BS119" s="304"/>
      <c r="BT119" s="304"/>
      <c r="BU119" s="304"/>
      <c r="BV119" s="304"/>
      <c r="BW119" s="304"/>
      <c r="BX119" s="304"/>
      <c r="BY119" s="304"/>
      <c r="BZ119" s="304"/>
      <c r="CA119" s="304"/>
      <c r="CB119" s="304"/>
      <c r="CC119" s="304"/>
      <c r="CD119" s="304"/>
      <c r="CE119" s="304"/>
      <c r="CF119" s="304"/>
      <c r="CG119" s="304"/>
      <c r="CH119" s="304"/>
      <c r="CI119" s="304"/>
      <c r="CJ119" s="304"/>
      <c r="CK119" s="304"/>
      <c r="CL119" s="304"/>
      <c r="CM119" s="304"/>
      <c r="CN119" s="304"/>
      <c r="CO119" s="304"/>
      <c r="CP119" s="304"/>
      <c r="CQ119" s="304"/>
      <c r="CR119" s="304"/>
      <c r="CS119" s="304"/>
      <c r="CT119" s="304"/>
    </row>
    <row r="120" spans="1:98" x14ac:dyDescent="0.2">
      <c r="A120" s="405"/>
      <c r="C120"/>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304"/>
      <c r="AE120" s="304"/>
      <c r="AF120" s="304"/>
      <c r="AG120" s="304"/>
      <c r="AH120" s="304"/>
      <c r="AI120" s="304"/>
      <c r="AJ120" s="304"/>
      <c r="AK120" s="304"/>
      <c r="AL120" s="304"/>
      <c r="AM120" s="304"/>
      <c r="AN120" s="304"/>
      <c r="AO120" s="304"/>
      <c r="AP120" s="304"/>
      <c r="AQ120" s="304"/>
      <c r="AR120" s="304"/>
      <c r="AS120" s="304"/>
      <c r="AT120" s="304"/>
      <c r="AU120" s="304"/>
      <c r="AV120" s="304"/>
      <c r="AW120" s="304"/>
      <c r="AX120" s="304"/>
      <c r="AY120" s="304"/>
      <c r="AZ120" s="304"/>
      <c r="BA120" s="304"/>
      <c r="BB120" s="304"/>
      <c r="BC120" s="304"/>
      <c r="BD120" s="304"/>
      <c r="BE120" s="304"/>
      <c r="BF120" s="304"/>
      <c r="BG120" s="304"/>
      <c r="BH120" s="304"/>
      <c r="BI120" s="304"/>
      <c r="BJ120" s="304"/>
      <c r="BK120" s="304"/>
      <c r="BL120" s="304"/>
      <c r="BM120" s="304"/>
      <c r="BN120" s="304"/>
      <c r="BO120" s="304"/>
      <c r="BP120" s="304"/>
      <c r="BQ120" s="304"/>
      <c r="BR120" s="304"/>
      <c r="BS120" s="304"/>
      <c r="BT120" s="304"/>
      <c r="BU120" s="304"/>
      <c r="BV120" s="304"/>
      <c r="BW120" s="304"/>
      <c r="BX120" s="304"/>
      <c r="BY120" s="304"/>
      <c r="BZ120" s="304"/>
      <c r="CA120" s="304"/>
      <c r="CB120" s="304"/>
      <c r="CC120" s="304"/>
      <c r="CD120" s="304"/>
      <c r="CE120" s="304"/>
      <c r="CF120" s="304"/>
      <c r="CG120" s="304"/>
      <c r="CH120" s="304"/>
      <c r="CI120" s="304"/>
      <c r="CJ120" s="304"/>
      <c r="CK120" s="304"/>
      <c r="CL120" s="304"/>
      <c r="CM120" s="304"/>
      <c r="CN120" s="304"/>
      <c r="CO120" s="304"/>
      <c r="CP120" s="304"/>
      <c r="CQ120" s="304"/>
      <c r="CR120" s="304"/>
      <c r="CS120" s="304"/>
      <c r="CT120" s="304"/>
    </row>
    <row r="121" spans="1:98" x14ac:dyDescent="0.2">
      <c r="A121" s="405"/>
      <c r="C121"/>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304"/>
      <c r="AE121" s="304"/>
      <c r="AF121" s="304"/>
      <c r="AG121" s="304"/>
      <c r="AH121" s="304"/>
      <c r="AI121" s="304"/>
      <c r="AJ121" s="304"/>
      <c r="AK121" s="304"/>
      <c r="AL121" s="304"/>
      <c r="AM121" s="304"/>
      <c r="AN121" s="304"/>
      <c r="AO121" s="304"/>
      <c r="AP121" s="304"/>
      <c r="AQ121" s="304"/>
      <c r="AR121" s="304"/>
      <c r="AS121" s="304"/>
      <c r="AT121" s="304"/>
      <c r="AU121" s="304"/>
      <c r="AV121" s="304"/>
      <c r="AW121" s="304"/>
      <c r="AX121" s="304"/>
      <c r="AY121" s="304"/>
      <c r="AZ121" s="304"/>
      <c r="BA121" s="304"/>
      <c r="BB121" s="304"/>
      <c r="BC121" s="304"/>
      <c r="BD121" s="304"/>
      <c r="BE121" s="304"/>
      <c r="BF121" s="304"/>
      <c r="BG121" s="304"/>
      <c r="BH121" s="304"/>
      <c r="BI121" s="304"/>
      <c r="BJ121" s="304"/>
      <c r="BK121" s="304"/>
      <c r="BL121" s="304"/>
      <c r="BM121" s="304"/>
      <c r="BN121" s="304"/>
      <c r="BO121" s="304"/>
      <c r="BP121" s="304"/>
      <c r="BQ121" s="304"/>
      <c r="BR121" s="304"/>
      <c r="BS121" s="304"/>
      <c r="BT121" s="304"/>
      <c r="BU121" s="304"/>
      <c r="BV121" s="304"/>
      <c r="BW121" s="304"/>
      <c r="BX121" s="304"/>
      <c r="BY121" s="304"/>
      <c r="BZ121" s="304"/>
      <c r="CA121" s="304"/>
      <c r="CB121" s="304"/>
      <c r="CC121" s="304"/>
      <c r="CD121" s="304"/>
      <c r="CE121" s="304"/>
      <c r="CF121" s="304"/>
      <c r="CG121" s="304"/>
      <c r="CH121" s="304"/>
      <c r="CI121" s="304"/>
      <c r="CJ121" s="304"/>
      <c r="CK121" s="304"/>
      <c r="CL121" s="304"/>
      <c r="CM121" s="304"/>
      <c r="CN121" s="304"/>
      <c r="CO121" s="304"/>
      <c r="CP121" s="304"/>
      <c r="CQ121" s="304"/>
      <c r="CR121" s="304"/>
      <c r="CS121" s="304"/>
      <c r="CT121" s="304"/>
    </row>
    <row r="122" spans="1:98" x14ac:dyDescent="0.2">
      <c r="A122" s="405"/>
      <c r="C122"/>
      <c r="D122" s="304"/>
      <c r="E122" s="304"/>
      <c r="F122" s="304"/>
      <c r="G122" s="304"/>
      <c r="H122" s="304"/>
      <c r="I122" s="304"/>
      <c r="J122" s="304"/>
      <c r="K122" s="304"/>
      <c r="L122" s="304"/>
      <c r="M122" s="304"/>
      <c r="N122" s="304"/>
      <c r="O122" s="304"/>
      <c r="P122" s="304"/>
      <c r="Q122" s="304"/>
      <c r="R122" s="304"/>
      <c r="S122" s="304"/>
      <c r="T122" s="304"/>
      <c r="U122" s="304"/>
      <c r="V122" s="304"/>
      <c r="W122" s="304"/>
      <c r="X122" s="304"/>
      <c r="Y122" s="304"/>
      <c r="Z122" s="304"/>
      <c r="AA122" s="304"/>
      <c r="AB122" s="304"/>
      <c r="AC122" s="304"/>
      <c r="AD122" s="304"/>
      <c r="AE122" s="304"/>
      <c r="AF122" s="304"/>
      <c r="AG122" s="304"/>
      <c r="AH122" s="304"/>
      <c r="AI122" s="304"/>
      <c r="AJ122" s="304"/>
      <c r="AK122" s="304"/>
      <c r="AL122" s="304"/>
      <c r="AM122" s="304"/>
      <c r="AN122" s="304"/>
      <c r="AO122" s="304"/>
      <c r="AP122" s="304"/>
      <c r="AQ122" s="304"/>
      <c r="AR122" s="304"/>
      <c r="AS122" s="304"/>
      <c r="AT122" s="304"/>
      <c r="AU122" s="304"/>
      <c r="AV122" s="304"/>
      <c r="AW122" s="304"/>
      <c r="AX122" s="304"/>
      <c r="AY122" s="304"/>
      <c r="AZ122" s="304"/>
      <c r="BA122" s="304"/>
      <c r="BB122" s="304"/>
      <c r="BC122" s="304"/>
      <c r="BD122" s="304"/>
      <c r="BE122" s="304"/>
      <c r="BF122" s="304"/>
      <c r="BG122" s="304"/>
      <c r="BH122" s="304"/>
      <c r="BI122" s="304"/>
      <c r="BJ122" s="304"/>
      <c r="BK122" s="304"/>
      <c r="BL122" s="304"/>
      <c r="BM122" s="304"/>
      <c r="BN122" s="304"/>
      <c r="BO122" s="304"/>
      <c r="BP122" s="304"/>
      <c r="BQ122" s="304"/>
      <c r="BR122" s="304"/>
      <c r="BS122" s="304"/>
      <c r="BT122" s="304"/>
      <c r="BU122" s="304"/>
      <c r="BV122" s="304"/>
      <c r="BW122" s="304"/>
      <c r="BX122" s="304"/>
      <c r="BY122" s="304"/>
      <c r="BZ122" s="304"/>
      <c r="CA122" s="304"/>
      <c r="CB122" s="304"/>
      <c r="CC122" s="304"/>
      <c r="CD122" s="304"/>
      <c r="CE122" s="304"/>
      <c r="CF122" s="304"/>
      <c r="CG122" s="304"/>
      <c r="CH122" s="304"/>
      <c r="CI122" s="304"/>
      <c r="CJ122" s="304"/>
      <c r="CK122" s="304"/>
      <c r="CL122" s="304"/>
      <c r="CM122" s="304"/>
      <c r="CN122" s="304"/>
      <c r="CO122" s="304"/>
      <c r="CP122" s="304"/>
      <c r="CQ122" s="304"/>
      <c r="CR122" s="304"/>
      <c r="CS122" s="304"/>
      <c r="CT122" s="304"/>
    </row>
    <row r="123" spans="1:98" x14ac:dyDescent="0.2">
      <c r="A123" s="405"/>
      <c r="C123"/>
      <c r="D123" s="304"/>
      <c r="E123" s="304"/>
      <c r="F123" s="304"/>
      <c r="G123" s="304"/>
      <c r="H123" s="304"/>
      <c r="I123" s="304"/>
      <c r="J123" s="304"/>
      <c r="K123" s="304"/>
      <c r="L123" s="304"/>
      <c r="M123" s="304"/>
      <c r="N123" s="304"/>
      <c r="O123" s="304"/>
      <c r="P123" s="304"/>
      <c r="Q123" s="304"/>
      <c r="R123" s="304"/>
      <c r="S123" s="304"/>
      <c r="T123" s="304"/>
      <c r="U123" s="304"/>
      <c r="V123" s="304"/>
      <c r="W123" s="304"/>
      <c r="X123" s="304"/>
      <c r="Y123" s="304"/>
      <c r="Z123" s="304"/>
      <c r="AA123" s="304"/>
      <c r="AB123" s="304"/>
      <c r="AC123" s="304"/>
      <c r="AD123" s="30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4"/>
      <c r="AY123" s="304"/>
      <c r="AZ123" s="304"/>
      <c r="BA123" s="304"/>
      <c r="BB123" s="304"/>
      <c r="BC123" s="304"/>
      <c r="BD123" s="304"/>
      <c r="BE123" s="304"/>
      <c r="BF123" s="304"/>
      <c r="BG123" s="304"/>
      <c r="BH123" s="304"/>
      <c r="BI123" s="304"/>
      <c r="BJ123" s="304"/>
      <c r="BK123" s="304"/>
      <c r="BL123" s="304"/>
      <c r="BM123" s="304"/>
      <c r="BN123" s="304"/>
      <c r="BO123" s="304"/>
      <c r="BP123" s="304"/>
      <c r="BQ123" s="304"/>
      <c r="BR123" s="304"/>
      <c r="BS123" s="304"/>
      <c r="BT123" s="304"/>
      <c r="BU123" s="304"/>
      <c r="BV123" s="304"/>
      <c r="BW123" s="304"/>
      <c r="BX123" s="304"/>
      <c r="BY123" s="304"/>
      <c r="BZ123" s="304"/>
      <c r="CA123" s="304"/>
      <c r="CB123" s="304"/>
      <c r="CC123" s="304"/>
      <c r="CD123" s="304"/>
      <c r="CE123" s="304"/>
      <c r="CF123" s="304"/>
      <c r="CG123" s="304"/>
      <c r="CH123" s="304"/>
      <c r="CI123" s="304"/>
      <c r="CJ123" s="304"/>
      <c r="CK123" s="304"/>
      <c r="CL123" s="304"/>
      <c r="CM123" s="304"/>
      <c r="CN123" s="304"/>
      <c r="CO123" s="304"/>
      <c r="CP123" s="304"/>
      <c r="CQ123" s="304"/>
      <c r="CR123" s="304"/>
      <c r="CS123" s="304"/>
      <c r="CT123" s="304"/>
    </row>
    <row r="124" spans="1:98" x14ac:dyDescent="0.2">
      <c r="A124" s="405"/>
      <c r="C124"/>
      <c r="D124" s="304"/>
      <c r="E124" s="304"/>
      <c r="F124" s="304"/>
      <c r="G124" s="304"/>
      <c r="H124" s="304"/>
      <c r="I124" s="304"/>
      <c r="J124" s="304"/>
      <c r="K124" s="304"/>
      <c r="L124" s="304"/>
      <c r="M124" s="304"/>
      <c r="N124" s="304"/>
      <c r="O124" s="304"/>
      <c r="P124" s="304"/>
      <c r="Q124" s="304"/>
      <c r="R124" s="304"/>
      <c r="S124" s="304"/>
      <c r="T124" s="304"/>
      <c r="U124" s="304"/>
      <c r="V124" s="304"/>
      <c r="W124" s="304"/>
      <c r="X124" s="304"/>
      <c r="Y124" s="304"/>
      <c r="Z124" s="304"/>
      <c r="AA124" s="304"/>
      <c r="AB124" s="304"/>
      <c r="AC124" s="304"/>
      <c r="AD124" s="304"/>
      <c r="AE124" s="304"/>
      <c r="AF124" s="304"/>
      <c r="AG124" s="304"/>
      <c r="AH124" s="304"/>
      <c r="AI124" s="304"/>
      <c r="AJ124" s="304"/>
      <c r="AK124" s="304"/>
      <c r="AL124" s="304"/>
      <c r="AM124" s="304"/>
      <c r="AN124" s="304"/>
      <c r="AO124" s="304"/>
      <c r="AP124" s="304"/>
      <c r="AQ124" s="304"/>
      <c r="AR124" s="304"/>
      <c r="AS124" s="304"/>
      <c r="AT124" s="304"/>
      <c r="AU124" s="304"/>
      <c r="AV124" s="304"/>
      <c r="AW124" s="304"/>
      <c r="AX124" s="304"/>
      <c r="AY124" s="304"/>
      <c r="AZ124" s="304"/>
      <c r="BA124" s="304"/>
      <c r="BB124" s="304"/>
      <c r="BC124" s="304"/>
      <c r="BD124" s="304"/>
      <c r="BE124" s="304"/>
      <c r="BF124" s="304"/>
      <c r="BG124" s="304"/>
      <c r="BH124" s="304"/>
      <c r="BI124" s="304"/>
      <c r="BJ124" s="304"/>
      <c r="BK124" s="304"/>
      <c r="BL124" s="304"/>
      <c r="BM124" s="304"/>
      <c r="BN124" s="304"/>
      <c r="BO124" s="304"/>
      <c r="BP124" s="304"/>
      <c r="BQ124" s="304"/>
      <c r="BR124" s="304"/>
      <c r="BS124" s="304"/>
      <c r="BT124" s="304"/>
      <c r="BU124" s="304"/>
      <c r="BV124" s="304"/>
      <c r="BW124" s="304"/>
      <c r="BX124" s="304"/>
      <c r="BY124" s="304"/>
      <c r="BZ124" s="304"/>
      <c r="CA124" s="304"/>
      <c r="CB124" s="304"/>
      <c r="CC124" s="304"/>
      <c r="CD124" s="304"/>
      <c r="CE124" s="304"/>
      <c r="CF124" s="304"/>
      <c r="CG124" s="304"/>
      <c r="CH124" s="304"/>
      <c r="CI124" s="304"/>
      <c r="CJ124" s="304"/>
      <c r="CK124" s="304"/>
      <c r="CL124" s="304"/>
      <c r="CM124" s="304"/>
      <c r="CN124" s="304"/>
      <c r="CO124" s="304"/>
      <c r="CP124" s="304"/>
      <c r="CQ124" s="304"/>
      <c r="CR124" s="304"/>
      <c r="CS124" s="304"/>
      <c r="CT124" s="304"/>
    </row>
    <row r="125" spans="1:98" x14ac:dyDescent="0.2">
      <c r="A125" s="405"/>
      <c r="C125"/>
      <c r="D125" s="304"/>
      <c r="E125" s="304"/>
      <c r="F125" s="304"/>
      <c r="G125" s="304"/>
      <c r="H125" s="304"/>
      <c r="I125" s="304"/>
      <c r="J125" s="304"/>
      <c r="K125" s="304"/>
      <c r="L125" s="304"/>
      <c r="M125" s="304"/>
      <c r="N125" s="304"/>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304"/>
      <c r="BC125" s="304"/>
      <c r="BD125" s="304"/>
      <c r="BE125" s="304"/>
      <c r="BF125" s="304"/>
      <c r="BG125" s="304"/>
      <c r="BH125" s="304"/>
      <c r="BI125" s="304"/>
      <c r="BJ125" s="304"/>
      <c r="BK125" s="304"/>
      <c r="BL125" s="304"/>
      <c r="BM125" s="304"/>
      <c r="BN125" s="304"/>
      <c r="BO125" s="304"/>
      <c r="BP125" s="304"/>
      <c r="BQ125" s="304"/>
      <c r="BR125" s="304"/>
      <c r="BS125" s="304"/>
      <c r="BT125" s="304"/>
      <c r="BU125" s="304"/>
      <c r="BV125" s="304"/>
      <c r="BW125" s="304"/>
      <c r="BX125" s="304"/>
      <c r="BY125" s="304"/>
      <c r="BZ125" s="304"/>
      <c r="CA125" s="304"/>
      <c r="CB125" s="304"/>
      <c r="CC125" s="304"/>
      <c r="CD125" s="304"/>
      <c r="CE125" s="304"/>
      <c r="CF125" s="304"/>
      <c r="CG125" s="304"/>
      <c r="CH125" s="304"/>
      <c r="CI125" s="304"/>
      <c r="CJ125" s="304"/>
      <c r="CK125" s="304"/>
      <c r="CL125" s="304"/>
      <c r="CM125" s="304"/>
      <c r="CN125" s="304"/>
      <c r="CO125" s="304"/>
      <c r="CP125" s="304"/>
      <c r="CQ125" s="304"/>
      <c r="CR125" s="304"/>
      <c r="CS125" s="304"/>
      <c r="CT125" s="304"/>
    </row>
    <row r="126" spans="1:98" x14ac:dyDescent="0.2">
      <c r="A126" s="405"/>
      <c r="C126"/>
      <c r="D126" s="304"/>
      <c r="E126" s="304"/>
      <c r="F126" s="304"/>
      <c r="G126" s="304"/>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304"/>
      <c r="BC126" s="304"/>
      <c r="BD126" s="304"/>
      <c r="BE126" s="304"/>
      <c r="BF126" s="304"/>
      <c r="BG126" s="304"/>
      <c r="BH126" s="304"/>
      <c r="BI126" s="304"/>
      <c r="BJ126" s="304"/>
      <c r="BK126" s="304"/>
      <c r="BL126" s="304"/>
      <c r="BM126" s="304"/>
      <c r="BN126" s="304"/>
      <c r="BO126" s="304"/>
      <c r="BP126" s="304"/>
      <c r="BQ126" s="304"/>
      <c r="BR126" s="304"/>
      <c r="BS126" s="304"/>
      <c r="BT126" s="304"/>
      <c r="BU126" s="304"/>
      <c r="BV126" s="304"/>
      <c r="BW126" s="304"/>
      <c r="BX126" s="304"/>
      <c r="BY126" s="304"/>
      <c r="BZ126" s="304"/>
      <c r="CA126" s="304"/>
      <c r="CB126" s="304"/>
      <c r="CC126" s="304"/>
      <c r="CD126" s="304"/>
      <c r="CE126" s="304"/>
      <c r="CF126" s="304"/>
      <c r="CG126" s="304"/>
      <c r="CH126" s="304"/>
      <c r="CI126" s="304"/>
      <c r="CJ126" s="304"/>
      <c r="CK126" s="304"/>
      <c r="CL126" s="304"/>
      <c r="CM126" s="304"/>
      <c r="CN126" s="304"/>
      <c r="CO126" s="304"/>
      <c r="CP126" s="304"/>
      <c r="CQ126" s="304"/>
      <c r="CR126" s="304"/>
      <c r="CS126" s="304"/>
      <c r="CT126" s="304"/>
    </row>
    <row r="127" spans="1:98" x14ac:dyDescent="0.2">
      <c r="A127" s="405"/>
      <c r="C127"/>
      <c r="D127" s="304"/>
      <c r="E127" s="304"/>
      <c r="F127" s="304"/>
      <c r="G127" s="304"/>
      <c r="H127" s="304"/>
      <c r="I127" s="304"/>
      <c r="J127" s="304"/>
      <c r="K127" s="304"/>
      <c r="L127" s="304"/>
      <c r="M127" s="304"/>
      <c r="N127" s="304"/>
      <c r="O127" s="304"/>
      <c r="P127" s="304"/>
      <c r="Q127" s="304"/>
      <c r="R127" s="304"/>
      <c r="S127" s="304"/>
      <c r="T127" s="304"/>
      <c r="U127" s="304"/>
      <c r="V127" s="304"/>
      <c r="W127" s="304"/>
      <c r="X127" s="304"/>
      <c r="Y127" s="304"/>
      <c r="Z127" s="304"/>
      <c r="AA127" s="304"/>
      <c r="AB127" s="304"/>
      <c r="AC127" s="304"/>
      <c r="AD127" s="304"/>
      <c r="AE127" s="304"/>
      <c r="AF127" s="304"/>
      <c r="AG127" s="304"/>
      <c r="AH127" s="304"/>
      <c r="AI127" s="304"/>
      <c r="AJ127" s="304"/>
      <c r="AK127" s="304"/>
      <c r="AL127" s="304"/>
      <c r="AM127" s="304"/>
      <c r="AN127" s="304"/>
      <c r="AO127" s="304"/>
      <c r="AP127" s="304"/>
      <c r="AQ127" s="304"/>
      <c r="AR127" s="304"/>
      <c r="AS127" s="304"/>
      <c r="AT127" s="304"/>
      <c r="AU127" s="304"/>
      <c r="AV127" s="304"/>
      <c r="AW127" s="304"/>
      <c r="AX127" s="304"/>
      <c r="AY127" s="304"/>
      <c r="AZ127" s="304"/>
      <c r="BA127" s="304"/>
      <c r="BB127" s="304"/>
      <c r="BC127" s="304"/>
      <c r="BD127" s="304"/>
      <c r="BE127" s="304"/>
      <c r="BF127" s="304"/>
      <c r="BG127" s="304"/>
      <c r="BH127" s="304"/>
      <c r="BI127" s="304"/>
      <c r="BJ127" s="304"/>
      <c r="BK127" s="304"/>
      <c r="BL127" s="304"/>
      <c r="BM127" s="304"/>
      <c r="BN127" s="304"/>
      <c r="BO127" s="304"/>
      <c r="BP127" s="304"/>
      <c r="BQ127" s="304"/>
      <c r="BR127" s="304"/>
      <c r="BS127" s="304"/>
      <c r="BT127" s="304"/>
      <c r="BU127" s="304"/>
      <c r="BV127" s="304"/>
      <c r="BW127" s="304"/>
      <c r="BX127" s="304"/>
      <c r="BY127" s="304"/>
      <c r="BZ127" s="304"/>
      <c r="CA127" s="304"/>
      <c r="CB127" s="304"/>
      <c r="CC127" s="304"/>
      <c r="CD127" s="304"/>
      <c r="CE127" s="304"/>
      <c r="CF127" s="304"/>
      <c r="CG127" s="304"/>
      <c r="CH127" s="304"/>
      <c r="CI127" s="304"/>
      <c r="CJ127" s="304"/>
      <c r="CK127" s="304"/>
      <c r="CL127" s="304"/>
      <c r="CM127" s="304"/>
      <c r="CN127" s="304"/>
      <c r="CO127" s="304"/>
      <c r="CP127" s="304"/>
      <c r="CQ127" s="304"/>
      <c r="CR127" s="304"/>
      <c r="CS127" s="304"/>
      <c r="CT127" s="304"/>
    </row>
    <row r="128" spans="1:98" x14ac:dyDescent="0.2">
      <c r="A128" s="405"/>
      <c r="C128"/>
      <c r="D128" s="304"/>
      <c r="E128" s="304"/>
      <c r="F128" s="304"/>
      <c r="G128" s="304"/>
      <c r="H128" s="304"/>
      <c r="I128" s="304"/>
      <c r="J128" s="304"/>
      <c r="K128" s="304"/>
      <c r="L128" s="304"/>
      <c r="M128" s="304"/>
      <c r="N128" s="304"/>
      <c r="O128" s="304"/>
      <c r="P128" s="304"/>
      <c r="Q128" s="304"/>
      <c r="R128" s="304"/>
      <c r="S128" s="304"/>
      <c r="T128" s="304"/>
      <c r="U128" s="304"/>
      <c r="V128" s="304"/>
      <c r="W128" s="304"/>
      <c r="X128" s="304"/>
      <c r="Y128" s="304"/>
      <c r="Z128" s="304"/>
      <c r="AA128" s="304"/>
      <c r="AB128" s="304"/>
      <c r="AC128" s="304"/>
      <c r="AD128" s="304"/>
      <c r="AE128" s="304"/>
      <c r="AF128" s="304"/>
      <c r="AG128" s="304"/>
      <c r="AH128" s="304"/>
      <c r="AI128" s="304"/>
      <c r="AJ128" s="304"/>
      <c r="AK128" s="304"/>
      <c r="AL128" s="304"/>
      <c r="AM128" s="304"/>
      <c r="AN128" s="304"/>
      <c r="AO128" s="304"/>
      <c r="AP128" s="304"/>
      <c r="AQ128" s="304"/>
      <c r="AR128" s="304"/>
      <c r="AS128" s="304"/>
      <c r="AT128" s="304"/>
      <c r="AU128" s="304"/>
      <c r="AV128" s="304"/>
      <c r="AW128" s="304"/>
      <c r="AX128" s="304"/>
      <c r="AY128" s="304"/>
      <c r="AZ128" s="304"/>
      <c r="BA128" s="304"/>
      <c r="BB128" s="304"/>
      <c r="BC128" s="304"/>
      <c r="BD128" s="304"/>
      <c r="BE128" s="304"/>
      <c r="BF128" s="304"/>
      <c r="BG128" s="304"/>
      <c r="BH128" s="304"/>
      <c r="BI128" s="304"/>
      <c r="BJ128" s="304"/>
      <c r="BK128" s="304"/>
      <c r="BL128" s="304"/>
      <c r="BM128" s="304"/>
      <c r="BN128" s="304"/>
      <c r="BO128" s="304"/>
      <c r="BP128" s="304"/>
      <c r="BQ128" s="304"/>
      <c r="BR128" s="304"/>
      <c r="BS128" s="304"/>
      <c r="BT128" s="304"/>
      <c r="BU128" s="304"/>
      <c r="BV128" s="304"/>
      <c r="BW128" s="304"/>
      <c r="BX128" s="304"/>
      <c r="BY128" s="304"/>
      <c r="BZ128" s="304"/>
      <c r="CA128" s="304"/>
      <c r="CB128" s="304"/>
      <c r="CC128" s="304"/>
      <c r="CD128" s="304"/>
      <c r="CE128" s="304"/>
      <c r="CF128" s="304"/>
      <c r="CG128" s="304"/>
      <c r="CH128" s="304"/>
      <c r="CI128" s="304"/>
      <c r="CJ128" s="304"/>
      <c r="CK128" s="304"/>
      <c r="CL128" s="304"/>
      <c r="CM128" s="304"/>
      <c r="CN128" s="304"/>
      <c r="CO128" s="304"/>
      <c r="CP128" s="304"/>
      <c r="CQ128" s="304"/>
      <c r="CR128" s="304"/>
      <c r="CS128" s="304"/>
      <c r="CT128" s="304"/>
    </row>
    <row r="129" spans="1:98" x14ac:dyDescent="0.2">
      <c r="A129" s="405"/>
      <c r="C129"/>
      <c r="D129" s="304"/>
      <c r="E129" s="304"/>
      <c r="F129" s="304"/>
      <c r="G129" s="304"/>
      <c r="H129" s="304"/>
      <c r="I129" s="304"/>
      <c r="J129" s="304"/>
      <c r="K129" s="304"/>
      <c r="L129" s="304"/>
      <c r="M129" s="304"/>
      <c r="N129" s="304"/>
      <c r="O129" s="304"/>
      <c r="P129" s="304"/>
      <c r="Q129" s="304"/>
      <c r="R129" s="304"/>
      <c r="S129" s="304"/>
      <c r="T129" s="304"/>
      <c r="U129" s="304"/>
      <c r="V129" s="304"/>
      <c r="W129" s="304"/>
      <c r="X129" s="304"/>
      <c r="Y129" s="304"/>
      <c r="Z129" s="304"/>
      <c r="AA129" s="304"/>
      <c r="AB129" s="304"/>
      <c r="AC129" s="304"/>
      <c r="AD129" s="30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4"/>
      <c r="AY129" s="304"/>
      <c r="AZ129" s="304"/>
      <c r="BA129" s="304"/>
      <c r="BB129" s="304"/>
      <c r="BC129" s="304"/>
      <c r="BD129" s="304"/>
      <c r="BE129" s="304"/>
      <c r="BF129" s="304"/>
      <c r="BG129" s="304"/>
      <c r="BH129" s="304"/>
      <c r="BI129" s="304"/>
      <c r="BJ129" s="304"/>
      <c r="BK129" s="304"/>
      <c r="BL129" s="304"/>
      <c r="BM129" s="304"/>
      <c r="BN129" s="304"/>
      <c r="BO129" s="304"/>
      <c r="BP129" s="304"/>
      <c r="BQ129" s="304"/>
      <c r="BR129" s="304"/>
      <c r="BS129" s="304"/>
      <c r="BT129" s="304"/>
      <c r="BU129" s="304"/>
      <c r="BV129" s="304"/>
      <c r="BW129" s="304"/>
      <c r="BX129" s="304"/>
      <c r="BY129" s="304"/>
      <c r="BZ129" s="304"/>
      <c r="CA129" s="304"/>
      <c r="CB129" s="304"/>
      <c r="CC129" s="304"/>
      <c r="CD129" s="304"/>
      <c r="CE129" s="304"/>
      <c r="CF129" s="304"/>
      <c r="CG129" s="304"/>
      <c r="CH129" s="304"/>
      <c r="CI129" s="304"/>
      <c r="CJ129" s="304"/>
      <c r="CK129" s="304"/>
      <c r="CL129" s="304"/>
      <c r="CM129" s="304"/>
      <c r="CN129" s="304"/>
      <c r="CO129" s="304"/>
      <c r="CP129" s="304"/>
      <c r="CQ129" s="304"/>
      <c r="CR129" s="304"/>
      <c r="CS129" s="304"/>
      <c r="CT129" s="304"/>
    </row>
    <row r="130" spans="1:98" x14ac:dyDescent="0.2">
      <c r="A130" s="405"/>
      <c r="C130"/>
      <c r="D130" s="304"/>
      <c r="E130" s="304"/>
      <c r="F130" s="304"/>
      <c r="G130" s="304"/>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4"/>
      <c r="AY130" s="304"/>
      <c r="AZ130" s="304"/>
      <c r="BA130" s="304"/>
      <c r="BB130" s="304"/>
      <c r="BC130" s="304"/>
      <c r="BD130" s="304"/>
      <c r="BE130" s="304"/>
      <c r="BF130" s="304"/>
      <c r="BG130" s="304"/>
      <c r="BH130" s="304"/>
      <c r="BI130" s="304"/>
      <c r="BJ130" s="304"/>
      <c r="BK130" s="304"/>
      <c r="BL130" s="304"/>
      <c r="BM130" s="304"/>
      <c r="BN130" s="304"/>
      <c r="BO130" s="304"/>
      <c r="BP130" s="304"/>
      <c r="BQ130" s="304"/>
      <c r="BR130" s="304"/>
      <c r="BS130" s="304"/>
      <c r="BT130" s="304"/>
      <c r="BU130" s="304"/>
      <c r="BV130" s="304"/>
      <c r="BW130" s="304"/>
      <c r="BX130" s="304"/>
      <c r="BY130" s="304"/>
      <c r="BZ130" s="304"/>
      <c r="CA130" s="304"/>
      <c r="CB130" s="304"/>
      <c r="CC130" s="304"/>
      <c r="CD130" s="304"/>
      <c r="CE130" s="304"/>
      <c r="CF130" s="304"/>
      <c r="CG130" s="304"/>
      <c r="CH130" s="304"/>
      <c r="CI130" s="304"/>
      <c r="CJ130" s="304"/>
      <c r="CK130" s="304"/>
      <c r="CL130" s="304"/>
      <c r="CM130" s="304"/>
      <c r="CN130" s="304"/>
      <c r="CO130" s="304"/>
      <c r="CP130" s="304"/>
      <c r="CQ130" s="304"/>
      <c r="CR130" s="304"/>
      <c r="CS130" s="304"/>
      <c r="CT130" s="304"/>
    </row>
    <row r="131" spans="1:98" x14ac:dyDescent="0.2">
      <c r="A131" s="405"/>
      <c r="C131"/>
      <c r="D131" s="304"/>
      <c r="E131" s="304"/>
      <c r="F131" s="304"/>
      <c r="G131" s="304"/>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4"/>
      <c r="AY131" s="304"/>
      <c r="AZ131" s="304"/>
      <c r="BA131" s="304"/>
      <c r="BB131" s="304"/>
      <c r="BC131" s="304"/>
      <c r="BD131" s="304"/>
      <c r="BE131" s="304"/>
      <c r="BF131" s="304"/>
      <c r="BG131" s="304"/>
      <c r="BH131" s="304"/>
      <c r="BI131" s="304"/>
      <c r="BJ131" s="304"/>
      <c r="BK131" s="304"/>
      <c r="BL131" s="304"/>
      <c r="BM131" s="304"/>
      <c r="BN131" s="304"/>
      <c r="BO131" s="304"/>
      <c r="BP131" s="304"/>
      <c r="BQ131" s="304"/>
      <c r="BR131" s="304"/>
      <c r="BS131" s="304"/>
      <c r="BT131" s="304"/>
      <c r="BU131" s="304"/>
      <c r="BV131" s="304"/>
      <c r="BW131" s="304"/>
      <c r="BX131" s="304"/>
      <c r="BY131" s="304"/>
      <c r="BZ131" s="304"/>
      <c r="CA131" s="304"/>
      <c r="CB131" s="304"/>
      <c r="CC131" s="304"/>
      <c r="CD131" s="304"/>
      <c r="CE131" s="304"/>
      <c r="CF131" s="304"/>
      <c r="CG131" s="304"/>
      <c r="CH131" s="304"/>
      <c r="CI131" s="304"/>
      <c r="CJ131" s="304"/>
      <c r="CK131" s="304"/>
      <c r="CL131" s="304"/>
      <c r="CM131" s="304"/>
      <c r="CN131" s="304"/>
      <c r="CO131" s="304"/>
      <c r="CP131" s="304"/>
      <c r="CQ131" s="304"/>
      <c r="CR131" s="304"/>
      <c r="CS131" s="304"/>
      <c r="CT131" s="304"/>
    </row>
    <row r="132" spans="1:98" x14ac:dyDescent="0.2">
      <c r="A132" s="405"/>
      <c r="C132"/>
      <c r="D132" s="304"/>
      <c r="E132" s="304"/>
      <c r="F132" s="304"/>
      <c r="G132" s="304"/>
      <c r="H132" s="304"/>
      <c r="I132" s="304"/>
      <c r="J132" s="304"/>
      <c r="K132" s="304"/>
      <c r="L132" s="304"/>
      <c r="M132" s="304"/>
      <c r="N132" s="304"/>
      <c r="O132" s="304"/>
      <c r="P132" s="304"/>
      <c r="Q132" s="304"/>
      <c r="R132" s="304"/>
      <c r="S132" s="304"/>
      <c r="T132" s="304"/>
      <c r="U132" s="304"/>
      <c r="V132" s="304"/>
      <c r="W132" s="304"/>
      <c r="X132" s="304"/>
      <c r="Y132" s="304"/>
      <c r="Z132" s="304"/>
      <c r="AA132" s="304"/>
      <c r="AB132" s="304"/>
      <c r="AC132" s="304"/>
      <c r="AD132" s="304"/>
      <c r="AE132" s="304"/>
      <c r="AF132" s="304"/>
      <c r="AG132" s="304"/>
      <c r="AH132" s="304"/>
      <c r="AI132" s="304"/>
      <c r="AJ132" s="304"/>
      <c r="AK132" s="304"/>
      <c r="AL132" s="304"/>
      <c r="AM132" s="304"/>
      <c r="AN132" s="304"/>
      <c r="AO132" s="304"/>
      <c r="AP132" s="304"/>
      <c r="AQ132" s="304"/>
      <c r="AR132" s="304"/>
      <c r="AS132" s="304"/>
      <c r="AT132" s="304"/>
      <c r="AU132" s="304"/>
      <c r="AV132" s="304"/>
      <c r="AW132" s="304"/>
      <c r="AX132" s="304"/>
      <c r="AY132" s="304"/>
      <c r="AZ132" s="304"/>
      <c r="BA132" s="304"/>
      <c r="BB132" s="304"/>
      <c r="BC132" s="304"/>
      <c r="BD132" s="304"/>
      <c r="BE132" s="304"/>
      <c r="BF132" s="304"/>
      <c r="BG132" s="304"/>
      <c r="BH132" s="304"/>
      <c r="BI132" s="304"/>
      <c r="BJ132" s="304"/>
      <c r="BK132" s="304"/>
      <c r="BL132" s="304"/>
      <c r="BM132" s="304"/>
      <c r="BN132" s="304"/>
      <c r="BO132" s="304"/>
      <c r="BP132" s="304"/>
      <c r="BQ132" s="304"/>
      <c r="BR132" s="304"/>
      <c r="BS132" s="304"/>
      <c r="BT132" s="304"/>
      <c r="BU132" s="304"/>
      <c r="BV132" s="304"/>
      <c r="BW132" s="304"/>
      <c r="BX132" s="304"/>
      <c r="BY132" s="304"/>
      <c r="BZ132" s="304"/>
      <c r="CA132" s="304"/>
      <c r="CB132" s="304"/>
      <c r="CC132" s="304"/>
      <c r="CD132" s="304"/>
      <c r="CE132" s="304"/>
      <c r="CF132" s="304"/>
      <c r="CG132" s="304"/>
      <c r="CH132" s="304"/>
      <c r="CI132" s="304"/>
      <c r="CJ132" s="304"/>
      <c r="CK132" s="304"/>
      <c r="CL132" s="304"/>
      <c r="CM132" s="304"/>
      <c r="CN132" s="304"/>
      <c r="CO132" s="304"/>
      <c r="CP132" s="304"/>
      <c r="CQ132" s="304"/>
      <c r="CR132" s="304"/>
      <c r="CS132" s="304"/>
      <c r="CT132" s="304"/>
    </row>
    <row r="133" spans="1:98" x14ac:dyDescent="0.2">
      <c r="A133" s="405"/>
      <c r="C133"/>
      <c r="D133" s="304"/>
      <c r="E133" s="304"/>
      <c r="F133" s="304"/>
      <c r="G133" s="304"/>
      <c r="H133" s="304"/>
      <c r="I133" s="304"/>
      <c r="J133" s="304"/>
      <c r="K133" s="304"/>
      <c r="L133" s="304"/>
      <c r="M133" s="304"/>
      <c r="N133" s="304"/>
      <c r="O133" s="304"/>
      <c r="P133" s="304"/>
      <c r="Q133" s="304"/>
      <c r="R133" s="304"/>
      <c r="S133" s="304"/>
      <c r="T133" s="304"/>
      <c r="U133" s="304"/>
      <c r="V133" s="304"/>
      <c r="W133" s="304"/>
      <c r="X133" s="304"/>
      <c r="Y133" s="304"/>
      <c r="Z133" s="304"/>
      <c r="AA133" s="304"/>
      <c r="AB133" s="304"/>
      <c r="AC133" s="304"/>
      <c r="AD133" s="304"/>
      <c r="AE133" s="304"/>
      <c r="AF133" s="304"/>
      <c r="AG133" s="304"/>
      <c r="AH133" s="304"/>
      <c r="AI133" s="304"/>
      <c r="AJ133" s="304"/>
      <c r="AK133" s="304"/>
      <c r="AL133" s="304"/>
      <c r="AM133" s="304"/>
      <c r="AN133" s="304"/>
      <c r="AO133" s="304"/>
      <c r="AP133" s="304"/>
      <c r="AQ133" s="304"/>
      <c r="AR133" s="304"/>
      <c r="AS133" s="304"/>
      <c r="AT133" s="304"/>
      <c r="AU133" s="304"/>
      <c r="AV133" s="304"/>
      <c r="AW133" s="304"/>
      <c r="AX133" s="304"/>
      <c r="AY133" s="304"/>
      <c r="AZ133" s="304"/>
      <c r="BA133" s="304"/>
      <c r="BB133" s="304"/>
      <c r="BC133" s="304"/>
      <c r="BD133" s="304"/>
      <c r="BE133" s="304"/>
      <c r="BF133" s="304"/>
      <c r="BG133" s="304"/>
      <c r="BH133" s="304"/>
      <c r="BI133" s="304"/>
      <c r="BJ133" s="304"/>
      <c r="BK133" s="304"/>
      <c r="BL133" s="304"/>
      <c r="BM133" s="304"/>
      <c r="BN133" s="304"/>
      <c r="BO133" s="304"/>
      <c r="BP133" s="304"/>
      <c r="BQ133" s="304"/>
      <c r="BR133" s="304"/>
      <c r="BS133" s="304"/>
      <c r="BT133" s="304"/>
      <c r="BU133" s="304"/>
      <c r="BV133" s="304"/>
      <c r="BW133" s="304"/>
      <c r="BX133" s="304"/>
      <c r="BY133" s="304"/>
      <c r="BZ133" s="304"/>
      <c r="CA133" s="304"/>
      <c r="CB133" s="304"/>
      <c r="CC133" s="304"/>
      <c r="CD133" s="304"/>
      <c r="CE133" s="304"/>
      <c r="CF133" s="304"/>
      <c r="CG133" s="304"/>
      <c r="CH133" s="304"/>
      <c r="CI133" s="304"/>
      <c r="CJ133" s="304"/>
      <c r="CK133" s="304"/>
      <c r="CL133" s="304"/>
      <c r="CM133" s="304"/>
      <c r="CN133" s="304"/>
      <c r="CO133" s="304"/>
      <c r="CP133" s="304"/>
      <c r="CQ133" s="304"/>
      <c r="CR133" s="304"/>
      <c r="CS133" s="304"/>
      <c r="CT133" s="304"/>
    </row>
    <row r="134" spans="1:98" x14ac:dyDescent="0.2">
      <c r="A134" s="405"/>
      <c r="C134"/>
      <c r="D134" s="304"/>
      <c r="E134" s="304"/>
      <c r="F134" s="304"/>
      <c r="G134" s="304"/>
      <c r="H134" s="304"/>
      <c r="I134" s="304"/>
      <c r="J134" s="304"/>
      <c r="K134" s="304"/>
      <c r="L134" s="304"/>
      <c r="M134" s="304"/>
      <c r="N134" s="304"/>
      <c r="O134" s="304"/>
      <c r="P134" s="304"/>
      <c r="Q134" s="304"/>
      <c r="R134" s="304"/>
      <c r="S134" s="304"/>
      <c r="T134" s="304"/>
      <c r="U134" s="304"/>
      <c r="V134" s="304"/>
      <c r="W134" s="304"/>
      <c r="X134" s="304"/>
      <c r="Y134" s="304"/>
      <c r="Z134" s="304"/>
      <c r="AA134" s="304"/>
      <c r="AB134" s="304"/>
      <c r="AC134" s="304"/>
      <c r="AD134" s="304"/>
      <c r="AE134" s="304"/>
      <c r="AF134" s="304"/>
      <c r="AG134" s="304"/>
      <c r="AH134" s="304"/>
      <c r="AI134" s="304"/>
      <c r="AJ134" s="304"/>
      <c r="AK134" s="304"/>
      <c r="AL134" s="304"/>
      <c r="AM134" s="304"/>
      <c r="AN134" s="304"/>
      <c r="AO134" s="304"/>
      <c r="AP134" s="304"/>
      <c r="AQ134" s="304"/>
      <c r="AR134" s="304"/>
      <c r="AS134" s="304"/>
      <c r="AT134" s="304"/>
      <c r="AU134" s="304"/>
      <c r="AV134" s="304"/>
      <c r="AW134" s="304"/>
      <c r="AX134" s="304"/>
      <c r="AY134" s="304"/>
      <c r="AZ134" s="304"/>
      <c r="BA134" s="304"/>
      <c r="BB134" s="304"/>
      <c r="BC134" s="304"/>
      <c r="BD134" s="304"/>
      <c r="BE134" s="304"/>
      <c r="BF134" s="304"/>
      <c r="BG134" s="304"/>
      <c r="BH134" s="304"/>
      <c r="BI134" s="304"/>
      <c r="BJ134" s="304"/>
      <c r="BK134" s="304"/>
      <c r="BL134" s="304"/>
      <c r="BM134" s="304"/>
      <c r="BN134" s="304"/>
      <c r="BO134" s="304"/>
      <c r="BP134" s="304"/>
      <c r="BQ134" s="304"/>
      <c r="BR134" s="304"/>
      <c r="BS134" s="304"/>
      <c r="BT134" s="304"/>
      <c r="BU134" s="304"/>
      <c r="BV134" s="304"/>
      <c r="BW134" s="304"/>
      <c r="BX134" s="304"/>
      <c r="BY134" s="304"/>
      <c r="BZ134" s="304"/>
      <c r="CA134" s="304"/>
      <c r="CB134" s="304"/>
      <c r="CC134" s="304"/>
      <c r="CD134" s="304"/>
      <c r="CE134" s="304"/>
      <c r="CF134" s="304"/>
      <c r="CG134" s="304"/>
      <c r="CH134" s="304"/>
      <c r="CI134" s="304"/>
      <c r="CJ134" s="304"/>
      <c r="CK134" s="304"/>
      <c r="CL134" s="304"/>
      <c r="CM134" s="304"/>
      <c r="CN134" s="304"/>
      <c r="CO134" s="304"/>
      <c r="CP134" s="304"/>
      <c r="CQ134" s="304"/>
      <c r="CR134" s="304"/>
      <c r="CS134" s="304"/>
      <c r="CT134" s="304"/>
    </row>
    <row r="135" spans="1:98" x14ac:dyDescent="0.2">
      <c r="A135" s="405"/>
      <c r="C135"/>
      <c r="D135" s="304"/>
      <c r="E135" s="304"/>
      <c r="F135" s="304"/>
      <c r="G135" s="304"/>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304"/>
      <c r="AZ135" s="304"/>
      <c r="BA135" s="304"/>
      <c r="BB135" s="304"/>
      <c r="BC135" s="304"/>
      <c r="BD135" s="304"/>
      <c r="BE135" s="304"/>
      <c r="BF135" s="304"/>
      <c r="BG135" s="304"/>
      <c r="BH135" s="304"/>
      <c r="BI135" s="304"/>
      <c r="BJ135" s="304"/>
      <c r="BK135" s="304"/>
      <c r="BL135" s="304"/>
      <c r="BM135" s="304"/>
      <c r="BN135" s="304"/>
      <c r="BO135" s="304"/>
      <c r="BP135" s="304"/>
      <c r="BQ135" s="304"/>
      <c r="BR135" s="304"/>
      <c r="BS135" s="304"/>
      <c r="BT135" s="304"/>
      <c r="BU135" s="304"/>
      <c r="BV135" s="304"/>
      <c r="BW135" s="304"/>
      <c r="BX135" s="304"/>
      <c r="BY135" s="304"/>
      <c r="BZ135" s="304"/>
      <c r="CA135" s="304"/>
      <c r="CB135" s="304"/>
      <c r="CC135" s="304"/>
      <c r="CD135" s="304"/>
      <c r="CE135" s="304"/>
      <c r="CF135" s="304"/>
      <c r="CG135" s="304"/>
      <c r="CH135" s="304"/>
      <c r="CI135" s="304"/>
      <c r="CJ135" s="304"/>
      <c r="CK135" s="304"/>
      <c r="CL135" s="304"/>
      <c r="CM135" s="304"/>
      <c r="CN135" s="304"/>
      <c r="CO135" s="304"/>
      <c r="CP135" s="304"/>
      <c r="CQ135" s="304"/>
      <c r="CR135" s="304"/>
      <c r="CS135" s="304"/>
      <c r="CT135" s="304"/>
    </row>
    <row r="136" spans="1:98" x14ac:dyDescent="0.2">
      <c r="A136" s="405"/>
      <c r="C136"/>
      <c r="D136" s="304"/>
      <c r="E136" s="304"/>
      <c r="F136" s="304"/>
      <c r="G136" s="304"/>
      <c r="H136" s="304"/>
      <c r="I136" s="304"/>
      <c r="J136" s="304"/>
      <c r="K136" s="304"/>
      <c r="L136" s="304"/>
      <c r="M136" s="304"/>
      <c r="N136" s="304"/>
      <c r="O136" s="304"/>
      <c r="P136" s="304"/>
      <c r="Q136" s="304"/>
      <c r="R136" s="304"/>
      <c r="S136" s="304"/>
      <c r="T136" s="304"/>
      <c r="U136" s="304"/>
      <c r="V136" s="304"/>
      <c r="W136" s="304"/>
      <c r="X136" s="304"/>
      <c r="Y136" s="304"/>
      <c r="Z136" s="304"/>
      <c r="AA136" s="304"/>
      <c r="AB136" s="304"/>
      <c r="AC136" s="304"/>
      <c r="AD136" s="304"/>
      <c r="AE136" s="304"/>
      <c r="AF136" s="304"/>
      <c r="AG136" s="304"/>
      <c r="AH136" s="304"/>
      <c r="AI136" s="304"/>
      <c r="AJ136" s="304"/>
      <c r="AK136" s="304"/>
      <c r="AL136" s="304"/>
      <c r="AM136" s="304"/>
      <c r="AN136" s="304"/>
      <c r="AO136" s="304"/>
      <c r="AP136" s="304"/>
      <c r="AQ136" s="304"/>
      <c r="AR136" s="304"/>
      <c r="AS136" s="304"/>
      <c r="AT136" s="304"/>
      <c r="AU136" s="304"/>
      <c r="AV136" s="304"/>
      <c r="AW136" s="304"/>
      <c r="AX136" s="304"/>
      <c r="AY136" s="304"/>
      <c r="AZ136" s="304"/>
      <c r="BA136" s="304"/>
      <c r="BB136" s="304"/>
      <c r="BC136" s="304"/>
      <c r="BD136" s="304"/>
      <c r="BE136" s="304"/>
      <c r="BF136" s="304"/>
      <c r="BG136" s="304"/>
      <c r="BH136" s="304"/>
      <c r="BI136" s="304"/>
      <c r="BJ136" s="304"/>
      <c r="BK136" s="304"/>
      <c r="BL136" s="304"/>
      <c r="BM136" s="304"/>
      <c r="BN136" s="304"/>
      <c r="BO136" s="304"/>
      <c r="BP136" s="304"/>
      <c r="BQ136" s="304"/>
      <c r="BR136" s="304"/>
      <c r="BS136" s="304"/>
      <c r="BT136" s="304"/>
      <c r="BU136" s="304"/>
      <c r="BV136" s="304"/>
      <c r="BW136" s="304"/>
      <c r="BX136" s="304"/>
      <c r="BY136" s="304"/>
      <c r="BZ136" s="304"/>
      <c r="CA136" s="304"/>
      <c r="CB136" s="304"/>
      <c r="CC136" s="304"/>
      <c r="CD136" s="304"/>
      <c r="CE136" s="304"/>
      <c r="CF136" s="304"/>
      <c r="CG136" s="304"/>
      <c r="CH136" s="304"/>
      <c r="CI136" s="304"/>
      <c r="CJ136" s="304"/>
      <c r="CK136" s="304"/>
      <c r="CL136" s="304"/>
      <c r="CM136" s="304"/>
      <c r="CN136" s="304"/>
      <c r="CO136" s="304"/>
      <c r="CP136" s="304"/>
      <c r="CQ136" s="304"/>
      <c r="CR136" s="304"/>
      <c r="CS136" s="304"/>
      <c r="CT136" s="304"/>
    </row>
    <row r="137" spans="1:98" x14ac:dyDescent="0.2">
      <c r="A137" s="405"/>
      <c r="C137"/>
      <c r="D137" s="304"/>
      <c r="E137" s="304"/>
      <c r="F137" s="304"/>
      <c r="G137" s="304"/>
      <c r="H137" s="304"/>
      <c r="I137" s="304"/>
      <c r="J137" s="304"/>
      <c r="K137" s="304"/>
      <c r="L137" s="304"/>
      <c r="M137" s="304"/>
      <c r="N137" s="304"/>
      <c r="O137" s="304"/>
      <c r="P137" s="304"/>
      <c r="Q137" s="304"/>
      <c r="R137" s="304"/>
      <c r="S137" s="304"/>
      <c r="T137" s="304"/>
      <c r="U137" s="304"/>
      <c r="V137" s="304"/>
      <c r="W137" s="304"/>
      <c r="X137" s="304"/>
      <c r="Y137" s="304"/>
      <c r="Z137" s="304"/>
      <c r="AA137" s="304"/>
      <c r="AB137" s="304"/>
      <c r="AC137" s="304"/>
      <c r="AD137" s="304"/>
      <c r="AE137" s="304"/>
      <c r="AF137" s="304"/>
      <c r="AG137" s="304"/>
      <c r="AH137" s="304"/>
      <c r="AI137" s="304"/>
      <c r="AJ137" s="304"/>
      <c r="AK137" s="304"/>
      <c r="AL137" s="304"/>
      <c r="AM137" s="304"/>
      <c r="AN137" s="304"/>
      <c r="AO137" s="304"/>
      <c r="AP137" s="304"/>
      <c r="AQ137" s="304"/>
      <c r="AR137" s="304"/>
      <c r="AS137" s="304"/>
      <c r="AT137" s="304"/>
      <c r="AU137" s="304"/>
      <c r="AV137" s="304"/>
      <c r="AW137" s="304"/>
      <c r="AX137" s="304"/>
      <c r="AY137" s="304"/>
      <c r="AZ137" s="304"/>
      <c r="BA137" s="304"/>
      <c r="BB137" s="304"/>
      <c r="BC137" s="304"/>
      <c r="BD137" s="304"/>
      <c r="BE137" s="304"/>
      <c r="BF137" s="304"/>
      <c r="BG137" s="304"/>
      <c r="BH137" s="304"/>
      <c r="BI137" s="304"/>
      <c r="BJ137" s="304"/>
      <c r="BK137" s="304"/>
      <c r="BL137" s="304"/>
      <c r="BM137" s="304"/>
      <c r="BN137" s="304"/>
      <c r="BO137" s="304"/>
      <c r="BP137" s="304"/>
      <c r="BQ137" s="304"/>
      <c r="BR137" s="304"/>
      <c r="BS137" s="304"/>
      <c r="BT137" s="304"/>
      <c r="BU137" s="304"/>
      <c r="BV137" s="304"/>
      <c r="BW137" s="304"/>
      <c r="BX137" s="304"/>
      <c r="BY137" s="304"/>
      <c r="BZ137" s="304"/>
      <c r="CA137" s="304"/>
      <c r="CB137" s="304"/>
      <c r="CC137" s="304"/>
      <c r="CD137" s="304"/>
      <c r="CE137" s="304"/>
      <c r="CF137" s="304"/>
      <c r="CG137" s="304"/>
      <c r="CH137" s="304"/>
      <c r="CI137" s="304"/>
      <c r="CJ137" s="304"/>
      <c r="CK137" s="304"/>
      <c r="CL137" s="304"/>
      <c r="CM137" s="304"/>
      <c r="CN137" s="304"/>
      <c r="CO137" s="304"/>
      <c r="CP137" s="304"/>
      <c r="CQ137" s="304"/>
      <c r="CR137" s="304"/>
      <c r="CS137" s="304"/>
      <c r="CT137" s="304"/>
    </row>
    <row r="138" spans="1:98" x14ac:dyDescent="0.2">
      <c r="A138" s="405"/>
      <c r="C138"/>
      <c r="D138" s="304"/>
      <c r="E138" s="304"/>
      <c r="F138" s="304"/>
      <c r="G138" s="304"/>
      <c r="H138" s="304"/>
      <c r="I138" s="304"/>
      <c r="J138" s="304"/>
      <c r="K138" s="304"/>
      <c r="L138" s="304"/>
      <c r="M138" s="304"/>
      <c r="N138" s="304"/>
      <c r="O138" s="304"/>
      <c r="P138" s="304"/>
      <c r="Q138" s="304"/>
      <c r="R138" s="304"/>
      <c r="S138" s="304"/>
      <c r="T138" s="304"/>
      <c r="U138" s="304"/>
      <c r="V138" s="304"/>
      <c r="W138" s="304"/>
      <c r="X138" s="304"/>
      <c r="Y138" s="304"/>
      <c r="Z138" s="304"/>
      <c r="AA138" s="304"/>
      <c r="AB138" s="304"/>
      <c r="AC138" s="304"/>
      <c r="AD138" s="304"/>
      <c r="AE138" s="304"/>
      <c r="AF138" s="304"/>
      <c r="AG138" s="304"/>
      <c r="AH138" s="304"/>
      <c r="AI138" s="304"/>
      <c r="AJ138" s="304"/>
      <c r="AK138" s="304"/>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c r="BJ138" s="304"/>
      <c r="BK138" s="304"/>
      <c r="BL138" s="304"/>
      <c r="BM138" s="304"/>
      <c r="BN138" s="304"/>
      <c r="BO138" s="304"/>
      <c r="BP138" s="304"/>
      <c r="BQ138" s="304"/>
      <c r="BR138" s="304"/>
      <c r="BS138" s="304"/>
      <c r="BT138" s="304"/>
      <c r="BU138" s="304"/>
      <c r="BV138" s="304"/>
      <c r="BW138" s="304"/>
      <c r="BX138" s="304"/>
      <c r="BY138" s="304"/>
      <c r="BZ138" s="304"/>
      <c r="CA138" s="304"/>
      <c r="CB138" s="304"/>
      <c r="CC138" s="304"/>
      <c r="CD138" s="304"/>
      <c r="CE138" s="304"/>
      <c r="CF138" s="304"/>
      <c r="CG138" s="304"/>
      <c r="CH138" s="304"/>
      <c r="CI138" s="304"/>
      <c r="CJ138" s="304"/>
      <c r="CK138" s="304"/>
      <c r="CL138" s="304"/>
      <c r="CM138" s="304"/>
      <c r="CN138" s="304"/>
      <c r="CO138" s="304"/>
      <c r="CP138" s="304"/>
      <c r="CQ138" s="304"/>
      <c r="CR138" s="304"/>
      <c r="CS138" s="304"/>
      <c r="CT138" s="304"/>
    </row>
    <row r="139" spans="1:98" x14ac:dyDescent="0.2">
      <c r="C139"/>
      <c r="D139" s="304"/>
      <c r="E139" s="304"/>
      <c r="F139" s="304"/>
      <c r="G139" s="304"/>
      <c r="H139" s="304"/>
      <c r="I139" s="304"/>
      <c r="J139" s="304"/>
      <c r="K139" s="304"/>
      <c r="L139" s="304"/>
      <c r="M139" s="304"/>
      <c r="N139" s="304"/>
      <c r="O139" s="304"/>
      <c r="P139" s="304"/>
      <c r="Q139" s="304"/>
      <c r="R139" s="304"/>
      <c r="S139" s="304"/>
      <c r="T139" s="304"/>
      <c r="U139" s="304"/>
      <c r="V139" s="304"/>
      <c r="W139" s="304"/>
      <c r="X139" s="304"/>
      <c r="Y139" s="304"/>
      <c r="Z139" s="304"/>
      <c r="AA139" s="304"/>
      <c r="AB139" s="304"/>
      <c r="AC139" s="304"/>
      <c r="AD139" s="304"/>
      <c r="AE139" s="304"/>
      <c r="AF139" s="304"/>
      <c r="AG139" s="304"/>
      <c r="AH139" s="304"/>
      <c r="AI139" s="304"/>
      <c r="AJ139" s="304"/>
      <c r="AK139" s="304"/>
      <c r="AL139" s="304"/>
      <c r="AM139" s="304"/>
      <c r="AN139" s="304"/>
      <c r="AO139" s="304"/>
      <c r="AP139" s="304"/>
      <c r="AQ139" s="304"/>
      <c r="AR139" s="304"/>
      <c r="AS139" s="304"/>
      <c r="AT139" s="304"/>
      <c r="AU139" s="304"/>
      <c r="AV139" s="304"/>
      <c r="AW139" s="304"/>
      <c r="AX139" s="304"/>
      <c r="AY139" s="304"/>
      <c r="AZ139" s="304"/>
      <c r="BA139" s="304"/>
      <c r="BB139" s="304"/>
      <c r="BC139" s="304"/>
      <c r="BD139" s="304"/>
      <c r="BE139" s="304"/>
      <c r="BF139" s="304"/>
      <c r="BG139" s="304"/>
      <c r="BH139" s="304"/>
      <c r="BI139" s="304"/>
      <c r="BJ139" s="304"/>
      <c r="BK139" s="304"/>
      <c r="BL139" s="304"/>
      <c r="BM139" s="304"/>
      <c r="BN139" s="304"/>
      <c r="BO139" s="304"/>
      <c r="BP139" s="304"/>
      <c r="BQ139" s="304"/>
      <c r="BR139" s="304"/>
      <c r="BS139" s="304"/>
      <c r="BT139" s="304"/>
      <c r="BU139" s="304"/>
      <c r="BV139" s="304"/>
      <c r="BW139" s="304"/>
      <c r="BX139" s="304"/>
      <c r="BY139" s="304"/>
      <c r="BZ139" s="304"/>
      <c r="CA139" s="304"/>
      <c r="CB139" s="304"/>
      <c r="CC139" s="304"/>
      <c r="CD139" s="304"/>
      <c r="CE139" s="304"/>
      <c r="CF139" s="304"/>
      <c r="CG139" s="304"/>
      <c r="CH139" s="304"/>
      <c r="CI139" s="304"/>
      <c r="CJ139" s="304"/>
      <c r="CK139" s="304"/>
      <c r="CL139" s="304"/>
      <c r="CM139" s="304"/>
      <c r="CN139" s="304"/>
      <c r="CO139" s="304"/>
      <c r="CP139" s="304"/>
      <c r="CQ139" s="304"/>
      <c r="CR139" s="304"/>
      <c r="CS139" s="304"/>
      <c r="CT139" s="304"/>
    </row>
    <row r="140" spans="1:98" x14ac:dyDescent="0.2">
      <c r="C140"/>
      <c r="D140" s="304"/>
      <c r="E140" s="304"/>
      <c r="F140" s="304"/>
      <c r="G140" s="304"/>
      <c r="H140" s="304"/>
      <c r="I140" s="304"/>
      <c r="J140" s="304"/>
      <c r="K140" s="304"/>
      <c r="L140" s="304"/>
      <c r="M140" s="304"/>
      <c r="N140" s="304"/>
      <c r="O140" s="304"/>
      <c r="P140" s="304"/>
      <c r="Q140" s="304"/>
      <c r="R140" s="304"/>
      <c r="S140" s="304"/>
      <c r="T140" s="304"/>
      <c r="U140" s="304"/>
      <c r="V140" s="304"/>
      <c r="W140" s="304"/>
      <c r="X140" s="304"/>
      <c r="Y140" s="304"/>
      <c r="Z140" s="304"/>
      <c r="AA140" s="304"/>
      <c r="AB140" s="304"/>
      <c r="AC140" s="304"/>
      <c r="AD140" s="304"/>
      <c r="AE140" s="304"/>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4"/>
      <c r="BM140" s="304"/>
      <c r="BN140" s="304"/>
      <c r="BO140" s="304"/>
      <c r="BP140" s="304"/>
      <c r="BQ140" s="304"/>
      <c r="BR140" s="304"/>
      <c r="BS140" s="304"/>
      <c r="BT140" s="304"/>
      <c r="BU140" s="304"/>
      <c r="BV140" s="304"/>
      <c r="BW140" s="304"/>
      <c r="BX140" s="304"/>
      <c r="BY140" s="304"/>
      <c r="BZ140" s="304"/>
      <c r="CA140" s="304"/>
      <c r="CB140" s="304"/>
      <c r="CC140" s="304"/>
      <c r="CD140" s="304"/>
      <c r="CE140" s="304"/>
      <c r="CF140" s="304"/>
      <c r="CG140" s="304"/>
      <c r="CH140" s="304"/>
      <c r="CI140" s="304"/>
      <c r="CJ140" s="304"/>
      <c r="CK140" s="304"/>
      <c r="CL140" s="304"/>
      <c r="CM140" s="304"/>
      <c r="CN140" s="304"/>
      <c r="CO140" s="304"/>
      <c r="CP140" s="304"/>
      <c r="CQ140" s="304"/>
      <c r="CR140" s="304"/>
      <c r="CS140" s="304"/>
      <c r="CT140" s="304"/>
    </row>
    <row r="141" spans="1:98" x14ac:dyDescent="0.2">
      <c r="C141"/>
      <c r="D141" s="304"/>
      <c r="E141" s="304"/>
      <c r="F141" s="304"/>
      <c r="G141" s="304"/>
      <c r="H141" s="304"/>
      <c r="I141" s="304"/>
      <c r="J141" s="304"/>
      <c r="K141" s="304"/>
      <c r="L141" s="304"/>
      <c r="M141" s="304"/>
      <c r="N141" s="304"/>
      <c r="O141" s="304"/>
      <c r="P141" s="304"/>
      <c r="Q141" s="304"/>
      <c r="R141" s="304"/>
      <c r="S141" s="304"/>
      <c r="T141" s="304"/>
      <c r="U141" s="304"/>
      <c r="V141" s="304"/>
      <c r="W141" s="304"/>
      <c r="X141" s="304"/>
      <c r="Y141" s="304"/>
      <c r="Z141" s="304"/>
      <c r="AA141" s="304"/>
      <c r="AB141" s="304"/>
      <c r="AC141" s="304"/>
      <c r="AD141" s="304"/>
      <c r="AE141" s="304"/>
      <c r="AF141" s="304"/>
      <c r="AG141" s="304"/>
      <c r="AH141" s="304"/>
      <c r="AI141" s="304"/>
      <c r="AJ141" s="304"/>
      <c r="AK141" s="304"/>
      <c r="AL141" s="304"/>
      <c r="AM141" s="304"/>
      <c r="AN141" s="304"/>
      <c r="AO141" s="304"/>
      <c r="AP141" s="304"/>
      <c r="AQ141" s="304"/>
      <c r="AR141" s="304"/>
      <c r="AS141" s="304"/>
      <c r="AT141" s="304"/>
      <c r="AU141" s="304"/>
      <c r="AV141" s="304"/>
      <c r="AW141" s="304"/>
      <c r="AX141" s="304"/>
      <c r="AY141" s="304"/>
      <c r="AZ141" s="304"/>
      <c r="BA141" s="304"/>
      <c r="BB141" s="304"/>
      <c r="BC141" s="304"/>
      <c r="BD141" s="304"/>
      <c r="BE141" s="304"/>
      <c r="BF141" s="304"/>
      <c r="BG141" s="304"/>
      <c r="BH141" s="304"/>
      <c r="BI141" s="304"/>
      <c r="BJ141" s="304"/>
      <c r="BK141" s="304"/>
      <c r="BL141" s="304"/>
      <c r="BM141" s="304"/>
      <c r="BN141" s="304"/>
      <c r="BO141" s="304"/>
      <c r="BP141" s="304"/>
      <c r="BQ141" s="304"/>
      <c r="BR141" s="304"/>
      <c r="BS141" s="304"/>
      <c r="BT141" s="304"/>
      <c r="BU141" s="304"/>
      <c r="BV141" s="304"/>
      <c r="BW141" s="304"/>
      <c r="BX141" s="304"/>
      <c r="BY141" s="304"/>
      <c r="BZ141" s="304"/>
      <c r="CA141" s="304"/>
      <c r="CB141" s="304"/>
      <c r="CC141" s="304"/>
      <c r="CD141" s="304"/>
      <c r="CE141" s="304"/>
      <c r="CF141" s="304"/>
      <c r="CG141" s="304"/>
      <c r="CH141" s="304"/>
      <c r="CI141" s="304"/>
      <c r="CJ141" s="304"/>
      <c r="CK141" s="304"/>
      <c r="CL141" s="304"/>
      <c r="CM141" s="304"/>
      <c r="CN141" s="304"/>
      <c r="CO141" s="304"/>
      <c r="CP141" s="304"/>
      <c r="CQ141" s="304"/>
      <c r="CR141" s="304"/>
      <c r="CS141" s="304"/>
      <c r="CT141" s="304"/>
    </row>
    <row r="142" spans="1:98" x14ac:dyDescent="0.2">
      <c r="C142"/>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4"/>
      <c r="AK142" s="304"/>
      <c r="AL142" s="304"/>
      <c r="AM142" s="304"/>
      <c r="AN142" s="304"/>
      <c r="AO142" s="304"/>
      <c r="AP142" s="304"/>
      <c r="AQ142" s="304"/>
      <c r="AR142" s="304"/>
      <c r="AS142" s="304"/>
      <c r="AT142" s="304"/>
      <c r="AU142" s="304"/>
      <c r="AV142" s="304"/>
      <c r="AW142" s="304"/>
      <c r="AX142" s="304"/>
      <c r="AY142" s="304"/>
      <c r="AZ142" s="304"/>
      <c r="BA142" s="304"/>
      <c r="BB142" s="304"/>
      <c r="BC142" s="304"/>
      <c r="BD142" s="304"/>
      <c r="BE142" s="304"/>
      <c r="BF142" s="304"/>
      <c r="BG142" s="304"/>
      <c r="BH142" s="304"/>
      <c r="BI142" s="304"/>
      <c r="BJ142" s="304"/>
      <c r="BK142" s="304"/>
      <c r="BL142" s="304"/>
      <c r="BM142" s="304"/>
      <c r="BN142" s="304"/>
      <c r="BO142" s="304"/>
      <c r="BP142" s="304"/>
      <c r="BQ142" s="304"/>
      <c r="BR142" s="304"/>
      <c r="BS142" s="304"/>
      <c r="BT142" s="304"/>
      <c r="BU142" s="304"/>
      <c r="BV142" s="304"/>
      <c r="BW142" s="304"/>
      <c r="BX142" s="304"/>
      <c r="BY142" s="304"/>
      <c r="BZ142" s="304"/>
      <c r="CA142" s="304"/>
      <c r="CB142" s="304"/>
      <c r="CC142" s="304"/>
      <c r="CD142" s="304"/>
      <c r="CE142" s="304"/>
      <c r="CF142" s="304"/>
      <c r="CG142" s="304"/>
      <c r="CH142" s="304"/>
      <c r="CI142" s="304"/>
      <c r="CJ142" s="304"/>
      <c r="CK142" s="304"/>
      <c r="CL142" s="304"/>
      <c r="CM142" s="304"/>
      <c r="CN142" s="304"/>
      <c r="CO142" s="304"/>
      <c r="CP142" s="304"/>
      <c r="CQ142" s="304"/>
      <c r="CR142" s="304"/>
      <c r="CS142" s="304"/>
      <c r="CT142" s="304"/>
    </row>
    <row r="143" spans="1:98" x14ac:dyDescent="0.2">
      <c r="C143"/>
      <c r="D143" s="304"/>
      <c r="E143" s="304"/>
      <c r="F143" s="304"/>
      <c r="G143" s="304"/>
      <c r="H143" s="304"/>
      <c r="I143" s="304"/>
      <c r="J143" s="304"/>
      <c r="K143" s="304"/>
      <c r="L143" s="304"/>
      <c r="M143" s="304"/>
      <c r="N143" s="304"/>
      <c r="O143" s="304"/>
      <c r="P143" s="304"/>
      <c r="Q143" s="304"/>
      <c r="R143" s="304"/>
      <c r="S143" s="304"/>
      <c r="T143" s="304"/>
      <c r="U143" s="304"/>
      <c r="V143" s="304"/>
      <c r="W143" s="304"/>
      <c r="X143" s="304"/>
      <c r="Y143" s="304"/>
      <c r="Z143" s="304"/>
      <c r="AA143" s="304"/>
      <c r="AB143" s="304"/>
      <c r="AC143" s="304"/>
      <c r="AD143" s="304"/>
      <c r="AE143" s="304"/>
      <c r="AF143" s="304"/>
      <c r="AG143" s="304"/>
      <c r="AH143" s="304"/>
      <c r="AI143" s="304"/>
      <c r="AJ143" s="304"/>
      <c r="AK143" s="304"/>
      <c r="AL143" s="304"/>
      <c r="AM143" s="304"/>
      <c r="AN143" s="304"/>
      <c r="AO143" s="304"/>
      <c r="AP143" s="304"/>
      <c r="AQ143" s="304"/>
      <c r="AR143" s="304"/>
      <c r="AS143" s="304"/>
      <c r="AT143" s="304"/>
      <c r="AU143" s="304"/>
      <c r="AV143" s="304"/>
      <c r="AW143" s="304"/>
      <c r="AX143" s="304"/>
      <c r="AY143" s="304"/>
      <c r="AZ143" s="304"/>
      <c r="BA143" s="304"/>
      <c r="BB143" s="304"/>
      <c r="BC143" s="304"/>
      <c r="BD143" s="304"/>
      <c r="BE143" s="304"/>
      <c r="BF143" s="304"/>
      <c r="BG143" s="304"/>
      <c r="BH143" s="304"/>
      <c r="BI143" s="304"/>
      <c r="BJ143" s="304"/>
      <c r="BK143" s="304"/>
      <c r="BL143" s="304"/>
      <c r="BM143" s="304"/>
      <c r="BN143" s="304"/>
      <c r="BO143" s="304"/>
      <c r="BP143" s="304"/>
      <c r="BQ143" s="304"/>
      <c r="BR143" s="304"/>
      <c r="BS143" s="304"/>
      <c r="BT143" s="304"/>
      <c r="BU143" s="304"/>
      <c r="BV143" s="304"/>
      <c r="BW143" s="304"/>
      <c r="BX143" s="304"/>
      <c r="BY143" s="304"/>
      <c r="BZ143" s="304"/>
      <c r="CA143" s="304"/>
      <c r="CB143" s="304"/>
      <c r="CC143" s="304"/>
      <c r="CD143" s="304"/>
      <c r="CE143" s="304"/>
      <c r="CF143" s="304"/>
      <c r="CG143" s="304"/>
      <c r="CH143" s="304"/>
      <c r="CI143" s="304"/>
      <c r="CJ143" s="304"/>
      <c r="CK143" s="304"/>
      <c r="CL143" s="304"/>
      <c r="CM143" s="304"/>
      <c r="CN143" s="304"/>
      <c r="CO143" s="304"/>
      <c r="CP143" s="304"/>
      <c r="CQ143" s="304"/>
      <c r="CR143" s="304"/>
      <c r="CS143" s="304"/>
      <c r="CT143" s="304"/>
    </row>
    <row r="144" spans="1:98" x14ac:dyDescent="0.2">
      <c r="C14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4"/>
      <c r="AZ144" s="304"/>
      <c r="BA144" s="304"/>
      <c r="BB144" s="304"/>
      <c r="BC144" s="304"/>
      <c r="BD144" s="304"/>
      <c r="BE144" s="304"/>
      <c r="BF144" s="304"/>
      <c r="BG144" s="304"/>
      <c r="BH144" s="304"/>
      <c r="BI144" s="304"/>
      <c r="BJ144" s="304"/>
      <c r="BK144" s="304"/>
      <c r="BL144" s="304"/>
      <c r="BM144" s="304"/>
      <c r="BN144" s="304"/>
      <c r="BO144" s="304"/>
      <c r="BP144" s="304"/>
      <c r="BQ144" s="304"/>
      <c r="BR144" s="304"/>
      <c r="BS144" s="304"/>
      <c r="BT144" s="304"/>
      <c r="BU144" s="304"/>
      <c r="BV144" s="304"/>
      <c r="BW144" s="304"/>
      <c r="BX144" s="304"/>
      <c r="BY144" s="304"/>
      <c r="BZ144" s="304"/>
      <c r="CA144" s="304"/>
      <c r="CB144" s="304"/>
      <c r="CC144" s="304"/>
      <c r="CD144" s="304"/>
      <c r="CE144" s="304"/>
      <c r="CF144" s="304"/>
      <c r="CG144" s="304"/>
      <c r="CH144" s="304"/>
      <c r="CI144" s="304"/>
      <c r="CJ144" s="304"/>
      <c r="CK144" s="304"/>
      <c r="CL144" s="304"/>
      <c r="CM144" s="304"/>
      <c r="CN144" s="304"/>
      <c r="CO144" s="304"/>
      <c r="CP144" s="304"/>
      <c r="CQ144" s="304"/>
      <c r="CR144" s="304"/>
      <c r="CS144" s="304"/>
      <c r="CT144" s="304"/>
    </row>
    <row r="145" spans="3:98" x14ac:dyDescent="0.2">
      <c r="C145"/>
      <c r="D145" s="304"/>
      <c r="E145" s="304"/>
      <c r="F145" s="304"/>
      <c r="G145" s="304"/>
      <c r="H145" s="304"/>
      <c r="I145" s="304"/>
      <c r="J145" s="304"/>
      <c r="K145" s="304"/>
      <c r="L145" s="304"/>
      <c r="M145" s="304"/>
      <c r="N145" s="304"/>
      <c r="O145" s="304"/>
      <c r="P145" s="304"/>
      <c r="Q145" s="304"/>
      <c r="R145" s="304"/>
      <c r="S145" s="304"/>
      <c r="T145" s="304"/>
      <c r="U145" s="304"/>
      <c r="V145" s="304"/>
      <c r="W145" s="304"/>
      <c r="X145" s="304"/>
      <c r="Y145" s="304"/>
      <c r="Z145" s="304"/>
      <c r="AA145" s="304"/>
      <c r="AB145" s="304"/>
      <c r="AC145" s="304"/>
      <c r="AD145" s="304"/>
      <c r="AE145" s="304"/>
      <c r="AF145" s="304"/>
      <c r="AG145" s="304"/>
      <c r="AH145" s="304"/>
      <c r="AI145" s="304"/>
      <c r="AJ145" s="304"/>
      <c r="AK145" s="304"/>
      <c r="AL145" s="304"/>
      <c r="AM145" s="304"/>
      <c r="AN145" s="304"/>
      <c r="AO145" s="304"/>
      <c r="AP145" s="304"/>
      <c r="AQ145" s="304"/>
      <c r="AR145" s="304"/>
      <c r="AS145" s="304"/>
      <c r="AT145" s="304"/>
      <c r="AU145" s="304"/>
      <c r="AV145" s="304"/>
      <c r="AW145" s="304"/>
      <c r="AX145" s="304"/>
      <c r="AY145" s="304"/>
      <c r="AZ145" s="304"/>
      <c r="BA145" s="304"/>
      <c r="BB145" s="304"/>
      <c r="BC145" s="304"/>
      <c r="BD145" s="304"/>
      <c r="BE145" s="304"/>
      <c r="BF145" s="304"/>
      <c r="BG145" s="304"/>
      <c r="BH145" s="304"/>
      <c r="BI145" s="304"/>
      <c r="BJ145" s="304"/>
      <c r="BK145" s="304"/>
      <c r="BL145" s="304"/>
      <c r="BM145" s="304"/>
      <c r="BN145" s="304"/>
      <c r="BO145" s="304"/>
      <c r="BP145" s="304"/>
      <c r="BQ145" s="304"/>
      <c r="BR145" s="304"/>
      <c r="BS145" s="304"/>
      <c r="BT145" s="304"/>
      <c r="BU145" s="304"/>
      <c r="BV145" s="304"/>
      <c r="BW145" s="304"/>
      <c r="BX145" s="304"/>
      <c r="BY145" s="304"/>
      <c r="BZ145" s="304"/>
      <c r="CA145" s="304"/>
      <c r="CB145" s="304"/>
      <c r="CC145" s="304"/>
      <c r="CD145" s="304"/>
      <c r="CE145" s="304"/>
      <c r="CF145" s="304"/>
      <c r="CG145" s="304"/>
      <c r="CH145" s="304"/>
      <c r="CI145" s="304"/>
      <c r="CJ145" s="304"/>
      <c r="CK145" s="304"/>
      <c r="CL145" s="304"/>
      <c r="CM145" s="304"/>
      <c r="CN145" s="304"/>
      <c r="CO145" s="304"/>
      <c r="CP145" s="304"/>
      <c r="CQ145" s="304"/>
      <c r="CR145" s="304"/>
      <c r="CS145" s="304"/>
      <c r="CT145" s="304"/>
    </row>
    <row r="146" spans="3:98" x14ac:dyDescent="0.2">
      <c r="C146"/>
      <c r="D146" s="304"/>
      <c r="E146" s="304"/>
      <c r="F146" s="304"/>
      <c r="G146" s="304"/>
      <c r="H146" s="304"/>
      <c r="I146" s="304"/>
      <c r="J146" s="304"/>
      <c r="K146" s="304"/>
      <c r="L146" s="304"/>
      <c r="M146" s="304"/>
      <c r="N146" s="304"/>
      <c r="O146" s="304"/>
      <c r="P146" s="304"/>
      <c r="Q146" s="304"/>
      <c r="R146" s="304"/>
      <c r="S146" s="304"/>
      <c r="T146" s="304"/>
      <c r="U146" s="304"/>
      <c r="V146" s="304"/>
      <c r="W146" s="304"/>
      <c r="X146" s="304"/>
      <c r="Y146" s="304"/>
      <c r="Z146" s="304"/>
      <c r="AA146" s="304"/>
      <c r="AB146" s="304"/>
      <c r="AC146" s="304"/>
      <c r="AD146" s="304"/>
      <c r="AE146" s="304"/>
      <c r="AF146" s="304"/>
      <c r="AG146" s="304"/>
      <c r="AH146" s="304"/>
      <c r="AI146" s="304"/>
      <c r="AJ146" s="304"/>
      <c r="AK146" s="304"/>
      <c r="AL146" s="304"/>
      <c r="AM146" s="304"/>
      <c r="AN146" s="304"/>
      <c r="AO146" s="304"/>
      <c r="AP146" s="304"/>
      <c r="AQ146" s="304"/>
      <c r="AR146" s="304"/>
      <c r="AS146" s="304"/>
      <c r="AT146" s="304"/>
      <c r="AU146" s="304"/>
      <c r="AV146" s="304"/>
      <c r="AW146" s="304"/>
      <c r="AX146" s="304"/>
      <c r="AY146" s="304"/>
      <c r="AZ146" s="304"/>
      <c r="BA146" s="304"/>
      <c r="BB146" s="304"/>
      <c r="BC146" s="304"/>
      <c r="BD146" s="304"/>
      <c r="BE146" s="304"/>
      <c r="BF146" s="304"/>
      <c r="BG146" s="304"/>
      <c r="BH146" s="304"/>
      <c r="BI146" s="304"/>
      <c r="BJ146" s="304"/>
      <c r="BK146" s="304"/>
      <c r="BL146" s="304"/>
      <c r="BM146" s="304"/>
      <c r="BN146" s="304"/>
      <c r="BO146" s="304"/>
      <c r="BP146" s="304"/>
      <c r="BQ146" s="304"/>
      <c r="BR146" s="304"/>
      <c r="BS146" s="304"/>
      <c r="BT146" s="304"/>
      <c r="BU146" s="304"/>
      <c r="BV146" s="304"/>
      <c r="BW146" s="304"/>
      <c r="BX146" s="304"/>
      <c r="BY146" s="304"/>
      <c r="BZ146" s="304"/>
      <c r="CA146" s="304"/>
      <c r="CB146" s="304"/>
      <c r="CC146" s="304"/>
      <c r="CD146" s="304"/>
      <c r="CE146" s="304"/>
      <c r="CF146" s="304"/>
      <c r="CG146" s="304"/>
      <c r="CH146" s="304"/>
      <c r="CI146" s="304"/>
      <c r="CJ146" s="304"/>
      <c r="CK146" s="304"/>
      <c r="CL146" s="304"/>
      <c r="CM146" s="304"/>
      <c r="CN146" s="304"/>
      <c r="CO146" s="304"/>
      <c r="CP146" s="304"/>
      <c r="CQ146" s="304"/>
      <c r="CR146" s="304"/>
      <c r="CS146" s="304"/>
      <c r="CT146" s="304"/>
    </row>
    <row r="147" spans="3:98" x14ac:dyDescent="0.2">
      <c r="C147"/>
      <c r="D147" s="304"/>
      <c r="E147" s="304"/>
      <c r="F147" s="304"/>
      <c r="G147" s="304"/>
      <c r="H147" s="304"/>
      <c r="I147" s="304"/>
      <c r="J147" s="304"/>
      <c r="K147" s="304"/>
      <c r="L147" s="304"/>
      <c r="M147" s="304"/>
      <c r="N147" s="304"/>
      <c r="O147" s="304"/>
      <c r="P147" s="304"/>
      <c r="Q147" s="304"/>
      <c r="R147" s="304"/>
      <c r="S147" s="304"/>
      <c r="T147" s="304"/>
      <c r="U147" s="304"/>
      <c r="V147" s="304"/>
      <c r="W147" s="304"/>
      <c r="X147" s="304"/>
      <c r="Y147" s="304"/>
      <c r="Z147" s="304"/>
      <c r="AA147" s="304"/>
      <c r="AB147" s="304"/>
      <c r="AC147" s="304"/>
      <c r="AD147" s="304"/>
      <c r="AE147" s="304"/>
      <c r="AF147" s="304"/>
      <c r="AG147" s="304"/>
      <c r="AH147" s="304"/>
      <c r="AI147" s="304"/>
      <c r="AJ147" s="304"/>
      <c r="AK147" s="304"/>
      <c r="AL147" s="304"/>
      <c r="AM147" s="304"/>
      <c r="AN147" s="304"/>
      <c r="AO147" s="304"/>
      <c r="AP147" s="304"/>
      <c r="AQ147" s="304"/>
      <c r="AR147" s="304"/>
      <c r="AS147" s="304"/>
      <c r="AT147" s="304"/>
      <c r="AU147" s="304"/>
      <c r="AV147" s="304"/>
      <c r="AW147" s="304"/>
      <c r="AX147" s="304"/>
      <c r="AY147" s="304"/>
      <c r="AZ147" s="304"/>
      <c r="BA147" s="304"/>
      <c r="BB147" s="304"/>
      <c r="BC147" s="304"/>
      <c r="BD147" s="304"/>
      <c r="BE147" s="304"/>
      <c r="BF147" s="304"/>
      <c r="BG147" s="304"/>
      <c r="BH147" s="304"/>
      <c r="BI147" s="304"/>
      <c r="BJ147" s="304"/>
      <c r="BK147" s="304"/>
      <c r="BL147" s="304"/>
      <c r="BM147" s="304"/>
      <c r="BN147" s="304"/>
      <c r="BO147" s="304"/>
      <c r="BP147" s="304"/>
      <c r="BQ147" s="304"/>
      <c r="BR147" s="304"/>
      <c r="BS147" s="304"/>
      <c r="BT147" s="304"/>
      <c r="BU147" s="304"/>
      <c r="BV147" s="304"/>
      <c r="BW147" s="304"/>
      <c r="BX147" s="304"/>
      <c r="BY147" s="304"/>
      <c r="BZ147" s="304"/>
      <c r="CA147" s="304"/>
      <c r="CB147" s="304"/>
      <c r="CC147" s="304"/>
      <c r="CD147" s="304"/>
      <c r="CE147" s="304"/>
      <c r="CF147" s="304"/>
      <c r="CG147" s="304"/>
      <c r="CH147" s="304"/>
      <c r="CI147" s="304"/>
      <c r="CJ147" s="304"/>
      <c r="CK147" s="304"/>
      <c r="CL147" s="304"/>
      <c r="CM147" s="304"/>
      <c r="CN147" s="304"/>
      <c r="CO147" s="304"/>
      <c r="CP147" s="304"/>
      <c r="CQ147" s="304"/>
      <c r="CR147" s="304"/>
      <c r="CS147" s="304"/>
      <c r="CT147" s="304"/>
    </row>
    <row r="148" spans="3:98" x14ac:dyDescent="0.2">
      <c r="C148"/>
      <c r="D148" s="304"/>
      <c r="E148" s="304"/>
      <c r="F148" s="304"/>
      <c r="G148" s="304"/>
      <c r="H148" s="304"/>
      <c r="I148" s="304"/>
      <c r="J148" s="304"/>
      <c r="K148" s="304"/>
      <c r="L148" s="304"/>
      <c r="M148" s="304"/>
      <c r="N148" s="304"/>
      <c r="O148" s="304"/>
      <c r="P148" s="304"/>
      <c r="Q148" s="304"/>
      <c r="R148" s="304"/>
      <c r="S148" s="304"/>
      <c r="T148" s="304"/>
      <c r="U148" s="304"/>
      <c r="V148" s="304"/>
      <c r="W148" s="304"/>
      <c r="X148" s="304"/>
      <c r="Y148" s="304"/>
      <c r="Z148" s="304"/>
      <c r="AA148" s="304"/>
      <c r="AB148" s="304"/>
      <c r="AC148" s="304"/>
      <c r="AD148" s="304"/>
      <c r="AE148" s="304"/>
      <c r="AF148" s="304"/>
      <c r="AG148" s="304"/>
      <c r="AH148" s="304"/>
      <c r="AI148" s="304"/>
      <c r="AJ148" s="304"/>
      <c r="AK148" s="304"/>
      <c r="AL148" s="304"/>
      <c r="AM148" s="304"/>
      <c r="AN148" s="304"/>
      <c r="AO148" s="304"/>
      <c r="AP148" s="304"/>
      <c r="AQ148" s="304"/>
      <c r="AR148" s="304"/>
      <c r="AS148" s="304"/>
      <c r="AT148" s="304"/>
      <c r="AU148" s="304"/>
      <c r="AV148" s="304"/>
      <c r="AW148" s="304"/>
      <c r="AX148" s="304"/>
      <c r="AY148" s="304"/>
      <c r="AZ148" s="304"/>
      <c r="BA148" s="304"/>
      <c r="BB148" s="304"/>
      <c r="BC148" s="304"/>
      <c r="BD148" s="304"/>
      <c r="BE148" s="304"/>
      <c r="BF148" s="304"/>
      <c r="BG148" s="304"/>
      <c r="BH148" s="304"/>
      <c r="BI148" s="304"/>
      <c r="BJ148" s="304"/>
      <c r="BK148" s="304"/>
      <c r="BL148" s="304"/>
      <c r="BM148" s="304"/>
      <c r="BN148" s="304"/>
      <c r="BO148" s="304"/>
      <c r="BP148" s="304"/>
      <c r="BQ148" s="304"/>
      <c r="BR148" s="304"/>
      <c r="BS148" s="304"/>
      <c r="BT148" s="304"/>
      <c r="BU148" s="304"/>
      <c r="BV148" s="304"/>
      <c r="BW148" s="304"/>
      <c r="BX148" s="304"/>
      <c r="BY148" s="304"/>
      <c r="BZ148" s="304"/>
      <c r="CA148" s="304"/>
      <c r="CB148" s="304"/>
      <c r="CC148" s="304"/>
      <c r="CD148" s="304"/>
      <c r="CE148" s="304"/>
      <c r="CF148" s="304"/>
      <c r="CG148" s="304"/>
      <c r="CH148" s="304"/>
      <c r="CI148" s="304"/>
      <c r="CJ148" s="304"/>
      <c r="CK148" s="304"/>
      <c r="CL148" s="304"/>
      <c r="CM148" s="304"/>
      <c r="CN148" s="304"/>
      <c r="CO148" s="304"/>
      <c r="CP148" s="304"/>
      <c r="CQ148" s="304"/>
      <c r="CR148" s="304"/>
      <c r="CS148" s="304"/>
      <c r="CT148" s="304"/>
    </row>
    <row r="149" spans="3:98" x14ac:dyDescent="0.2">
      <c r="C149"/>
      <c r="D149" s="304"/>
      <c r="E149" s="304"/>
      <c r="F149" s="304"/>
      <c r="G149" s="304"/>
      <c r="H149" s="304"/>
      <c r="I149" s="304"/>
      <c r="J149" s="304"/>
      <c r="K149" s="304"/>
      <c r="L149" s="304"/>
      <c r="M149" s="304"/>
      <c r="N149" s="304"/>
      <c r="O149" s="304"/>
      <c r="P149" s="304"/>
      <c r="Q149" s="304"/>
      <c r="R149" s="304"/>
      <c r="S149" s="304"/>
      <c r="T149" s="304"/>
      <c r="U149" s="304"/>
      <c r="V149" s="304"/>
      <c r="W149" s="304"/>
      <c r="X149" s="304"/>
      <c r="Y149" s="304"/>
      <c r="Z149" s="304"/>
      <c r="AA149" s="304"/>
      <c r="AB149" s="304"/>
      <c r="AC149" s="304"/>
      <c r="AD149" s="304"/>
      <c r="AE149" s="304"/>
      <c r="AF149" s="304"/>
      <c r="AG149" s="304"/>
      <c r="AH149" s="304"/>
      <c r="AI149" s="304"/>
      <c r="AJ149" s="304"/>
      <c r="AK149" s="304"/>
      <c r="AL149" s="304"/>
      <c r="AM149" s="304"/>
      <c r="AN149" s="304"/>
      <c r="AO149" s="304"/>
      <c r="AP149" s="304"/>
      <c r="AQ149" s="304"/>
      <c r="AR149" s="304"/>
      <c r="AS149" s="304"/>
      <c r="AT149" s="304"/>
      <c r="AU149" s="304"/>
      <c r="AV149" s="304"/>
      <c r="AW149" s="304"/>
      <c r="AX149" s="304"/>
      <c r="AY149" s="304"/>
      <c r="AZ149" s="304"/>
      <c r="BA149" s="304"/>
      <c r="BB149" s="304"/>
      <c r="BC149" s="304"/>
      <c r="BD149" s="304"/>
      <c r="BE149" s="304"/>
      <c r="BF149" s="304"/>
      <c r="BG149" s="304"/>
      <c r="BH149" s="304"/>
      <c r="BI149" s="304"/>
      <c r="BJ149" s="304"/>
      <c r="BK149" s="304"/>
      <c r="BL149" s="304"/>
      <c r="BM149" s="304"/>
      <c r="BN149" s="304"/>
      <c r="BO149" s="304"/>
      <c r="BP149" s="304"/>
      <c r="BQ149" s="304"/>
      <c r="BR149" s="304"/>
      <c r="BS149" s="304"/>
      <c r="BT149" s="304"/>
      <c r="BU149" s="304"/>
      <c r="BV149" s="304"/>
      <c r="BW149" s="304"/>
      <c r="BX149" s="304"/>
      <c r="BY149" s="304"/>
      <c r="BZ149" s="304"/>
      <c r="CA149" s="304"/>
      <c r="CB149" s="304"/>
      <c r="CC149" s="304"/>
      <c r="CD149" s="304"/>
      <c r="CE149" s="304"/>
      <c r="CF149" s="304"/>
      <c r="CG149" s="304"/>
      <c r="CH149" s="304"/>
      <c r="CI149" s="304"/>
      <c r="CJ149" s="304"/>
      <c r="CK149" s="304"/>
      <c r="CL149" s="304"/>
      <c r="CM149" s="304"/>
      <c r="CN149" s="304"/>
      <c r="CO149" s="304"/>
      <c r="CP149" s="304"/>
      <c r="CQ149" s="304"/>
      <c r="CR149" s="304"/>
      <c r="CS149" s="304"/>
      <c r="CT149" s="304"/>
    </row>
    <row r="150" spans="3:98" x14ac:dyDescent="0.2">
      <c r="C150"/>
      <c r="D150" s="304"/>
      <c r="E150" s="304"/>
      <c r="F150" s="304"/>
      <c r="G150" s="304"/>
      <c r="H150" s="304"/>
      <c r="I150" s="304"/>
      <c r="J150" s="304"/>
      <c r="K150" s="304"/>
      <c r="L150" s="304"/>
      <c r="M150" s="304"/>
      <c r="N150" s="304"/>
      <c r="O150" s="304"/>
      <c r="P150" s="304"/>
      <c r="Q150" s="304"/>
      <c r="R150" s="304"/>
      <c r="S150" s="304"/>
      <c r="T150" s="304"/>
      <c r="U150" s="304"/>
      <c r="V150" s="304"/>
      <c r="W150" s="304"/>
      <c r="X150" s="304"/>
      <c r="Y150" s="304"/>
      <c r="Z150" s="304"/>
      <c r="AA150" s="304"/>
      <c r="AB150" s="304"/>
      <c r="AC150" s="304"/>
      <c r="AD150" s="304"/>
      <c r="AE150" s="304"/>
      <c r="AF150" s="304"/>
      <c r="AG150" s="304"/>
      <c r="AH150" s="304"/>
      <c r="AI150" s="304"/>
      <c r="AJ150" s="304"/>
      <c r="AK150" s="304"/>
      <c r="AL150" s="304"/>
      <c r="AM150" s="304"/>
      <c r="AN150" s="304"/>
      <c r="AO150" s="304"/>
      <c r="AP150" s="304"/>
      <c r="AQ150" s="304"/>
      <c r="AR150" s="304"/>
      <c r="AS150" s="304"/>
      <c r="AT150" s="304"/>
      <c r="AU150" s="304"/>
      <c r="AV150" s="304"/>
      <c r="AW150" s="304"/>
      <c r="AX150" s="304"/>
      <c r="AY150" s="304"/>
      <c r="AZ150" s="304"/>
      <c r="BA150" s="304"/>
      <c r="BB150" s="304"/>
      <c r="BC150" s="304"/>
      <c r="BD150" s="304"/>
      <c r="BE150" s="304"/>
      <c r="BF150" s="304"/>
      <c r="BG150" s="304"/>
      <c r="BH150" s="304"/>
      <c r="BI150" s="304"/>
      <c r="BJ150" s="304"/>
      <c r="BK150" s="304"/>
      <c r="BL150" s="304"/>
      <c r="BM150" s="304"/>
      <c r="BN150" s="304"/>
      <c r="BO150" s="304"/>
      <c r="BP150" s="304"/>
      <c r="BQ150" s="304"/>
      <c r="BR150" s="304"/>
      <c r="BS150" s="304"/>
      <c r="BT150" s="304"/>
      <c r="BU150" s="304"/>
      <c r="BV150" s="304"/>
      <c r="BW150" s="304"/>
      <c r="BX150" s="304"/>
      <c r="BY150" s="304"/>
      <c r="BZ150" s="304"/>
      <c r="CA150" s="304"/>
      <c r="CB150" s="304"/>
      <c r="CC150" s="304"/>
      <c r="CD150" s="304"/>
      <c r="CE150" s="304"/>
      <c r="CF150" s="304"/>
      <c r="CG150" s="304"/>
      <c r="CH150" s="304"/>
      <c r="CI150" s="304"/>
      <c r="CJ150" s="304"/>
      <c r="CK150" s="304"/>
      <c r="CL150" s="304"/>
      <c r="CM150" s="304"/>
      <c r="CN150" s="304"/>
      <c r="CO150" s="304"/>
      <c r="CP150" s="304"/>
      <c r="CQ150" s="304"/>
      <c r="CR150" s="304"/>
      <c r="CS150" s="304"/>
      <c r="CT150" s="304"/>
    </row>
    <row r="151" spans="3:98" x14ac:dyDescent="0.2">
      <c r="C151"/>
      <c r="D151" s="304"/>
      <c r="E151" s="304"/>
      <c r="F151" s="304"/>
      <c r="G151" s="304"/>
      <c r="H151" s="304"/>
      <c r="I151" s="304"/>
      <c r="J151" s="304"/>
      <c r="K151" s="304"/>
      <c r="L151" s="304"/>
      <c r="M151" s="304"/>
      <c r="N151" s="304"/>
      <c r="O151" s="304"/>
      <c r="P151" s="304"/>
      <c r="Q151" s="304"/>
      <c r="R151" s="304"/>
      <c r="S151" s="304"/>
      <c r="T151" s="304"/>
      <c r="U151" s="304"/>
      <c r="V151" s="304"/>
      <c r="W151" s="304"/>
      <c r="X151" s="304"/>
      <c r="Y151" s="304"/>
      <c r="Z151" s="304"/>
      <c r="AA151" s="304"/>
      <c r="AB151" s="304"/>
      <c r="AC151" s="304"/>
      <c r="AD151" s="304"/>
      <c r="AE151" s="304"/>
      <c r="AF151" s="304"/>
      <c r="AG151" s="304"/>
      <c r="AH151" s="304"/>
      <c r="AI151" s="304"/>
      <c r="AJ151" s="304"/>
      <c r="AK151" s="304"/>
      <c r="AL151" s="304"/>
      <c r="AM151" s="304"/>
      <c r="AN151" s="304"/>
      <c r="AO151" s="304"/>
      <c r="AP151" s="304"/>
      <c r="AQ151" s="304"/>
      <c r="AR151" s="304"/>
      <c r="AS151" s="304"/>
      <c r="AT151" s="304"/>
      <c r="AU151" s="304"/>
      <c r="AV151" s="304"/>
      <c r="AW151" s="304"/>
      <c r="AX151" s="304"/>
      <c r="AY151" s="304"/>
      <c r="AZ151" s="304"/>
      <c r="BA151" s="304"/>
      <c r="BB151" s="304"/>
      <c r="BC151" s="304"/>
      <c r="BD151" s="304"/>
      <c r="BE151" s="304"/>
      <c r="BF151" s="304"/>
      <c r="BG151" s="304"/>
      <c r="BH151" s="304"/>
      <c r="BI151" s="304"/>
      <c r="BJ151" s="304"/>
      <c r="BK151" s="304"/>
      <c r="BL151" s="304"/>
      <c r="BM151" s="304"/>
      <c r="BN151" s="304"/>
      <c r="BO151" s="304"/>
      <c r="BP151" s="304"/>
      <c r="BQ151" s="304"/>
      <c r="BR151" s="304"/>
      <c r="BS151" s="304"/>
      <c r="BT151" s="304"/>
      <c r="BU151" s="304"/>
      <c r="BV151" s="304"/>
      <c r="BW151" s="304"/>
      <c r="BX151" s="304"/>
      <c r="BY151" s="304"/>
      <c r="BZ151" s="304"/>
      <c r="CA151" s="304"/>
      <c r="CB151" s="304"/>
      <c r="CC151" s="304"/>
      <c r="CD151" s="304"/>
      <c r="CE151" s="304"/>
      <c r="CF151" s="304"/>
      <c r="CG151" s="304"/>
      <c r="CH151" s="304"/>
      <c r="CI151" s="304"/>
      <c r="CJ151" s="304"/>
      <c r="CK151" s="304"/>
      <c r="CL151" s="304"/>
      <c r="CM151" s="304"/>
      <c r="CN151" s="304"/>
      <c r="CO151" s="304"/>
      <c r="CP151" s="304"/>
      <c r="CQ151" s="304"/>
      <c r="CR151" s="304"/>
      <c r="CS151" s="304"/>
      <c r="CT151" s="304"/>
    </row>
    <row r="152" spans="3:98" x14ac:dyDescent="0.2">
      <c r="C152"/>
      <c r="D152" s="304"/>
      <c r="E152" s="304"/>
      <c r="F152" s="304"/>
      <c r="G152" s="304"/>
      <c r="H152" s="304"/>
      <c r="I152" s="304"/>
      <c r="J152" s="304"/>
      <c r="K152" s="304"/>
      <c r="L152" s="304"/>
      <c r="M152" s="304"/>
      <c r="N152" s="304"/>
      <c r="O152" s="304"/>
      <c r="P152" s="304"/>
      <c r="Q152" s="304"/>
      <c r="R152" s="304"/>
      <c r="S152" s="304"/>
      <c r="T152" s="304"/>
      <c r="U152" s="304"/>
      <c r="V152" s="304"/>
      <c r="W152" s="304"/>
      <c r="X152" s="304"/>
      <c r="Y152" s="304"/>
      <c r="Z152" s="304"/>
      <c r="AA152" s="304"/>
      <c r="AB152" s="304"/>
      <c r="AC152" s="304"/>
      <c r="AD152" s="304"/>
      <c r="AE152" s="304"/>
      <c r="AF152" s="304"/>
      <c r="AG152" s="304"/>
      <c r="AH152" s="304"/>
      <c r="AI152" s="304"/>
      <c r="AJ152" s="304"/>
      <c r="AK152" s="304"/>
      <c r="AL152" s="304"/>
      <c r="AM152" s="304"/>
      <c r="AN152" s="304"/>
      <c r="AO152" s="304"/>
      <c r="AP152" s="304"/>
      <c r="AQ152" s="304"/>
      <c r="AR152" s="304"/>
      <c r="AS152" s="304"/>
      <c r="AT152" s="304"/>
      <c r="AU152" s="304"/>
      <c r="AV152" s="304"/>
      <c r="AW152" s="304"/>
      <c r="AX152" s="304"/>
      <c r="AY152" s="304"/>
      <c r="AZ152" s="304"/>
      <c r="BA152" s="304"/>
      <c r="BB152" s="304"/>
      <c r="BC152" s="304"/>
      <c r="BD152" s="304"/>
      <c r="BE152" s="304"/>
      <c r="BF152" s="304"/>
      <c r="BG152" s="304"/>
      <c r="BH152" s="304"/>
      <c r="BI152" s="304"/>
      <c r="BJ152" s="304"/>
      <c r="BK152" s="304"/>
      <c r="BL152" s="304"/>
      <c r="BM152" s="304"/>
      <c r="BN152" s="304"/>
      <c r="BO152" s="304"/>
      <c r="BP152" s="304"/>
      <c r="BQ152" s="304"/>
      <c r="BR152" s="304"/>
      <c r="BS152" s="304"/>
      <c r="BT152" s="304"/>
      <c r="BU152" s="304"/>
      <c r="BV152" s="304"/>
      <c r="BW152" s="304"/>
      <c r="BX152" s="304"/>
      <c r="BY152" s="304"/>
      <c r="BZ152" s="304"/>
      <c r="CA152" s="304"/>
      <c r="CB152" s="304"/>
      <c r="CC152" s="304"/>
      <c r="CD152" s="304"/>
      <c r="CE152" s="304"/>
      <c r="CF152" s="304"/>
      <c r="CG152" s="304"/>
      <c r="CH152" s="304"/>
      <c r="CI152" s="304"/>
      <c r="CJ152" s="304"/>
      <c r="CK152" s="304"/>
      <c r="CL152" s="304"/>
      <c r="CM152" s="304"/>
      <c r="CN152" s="304"/>
      <c r="CO152" s="304"/>
      <c r="CP152" s="304"/>
      <c r="CQ152" s="304"/>
      <c r="CR152" s="304"/>
      <c r="CS152" s="304"/>
      <c r="CT152" s="304"/>
    </row>
    <row r="153" spans="3:98" x14ac:dyDescent="0.2">
      <c r="C153"/>
      <c r="D153" s="304"/>
      <c r="E153" s="304"/>
      <c r="F153" s="304"/>
      <c r="G153" s="304"/>
      <c r="H153" s="304"/>
      <c r="I153" s="304"/>
      <c r="J153" s="304"/>
      <c r="K153" s="304"/>
      <c r="L153" s="304"/>
      <c r="M153" s="304"/>
      <c r="N153" s="304"/>
      <c r="O153" s="304"/>
      <c r="P153" s="304"/>
      <c r="Q153" s="304"/>
      <c r="R153" s="304"/>
      <c r="S153" s="304"/>
      <c r="T153" s="304"/>
      <c r="U153" s="304"/>
      <c r="V153" s="304"/>
      <c r="W153" s="304"/>
      <c r="X153" s="304"/>
      <c r="Y153" s="304"/>
      <c r="Z153" s="304"/>
      <c r="AA153" s="304"/>
      <c r="AB153" s="304"/>
      <c r="AC153" s="304"/>
      <c r="AD153" s="304"/>
      <c r="AE153" s="304"/>
      <c r="AF153" s="304"/>
      <c r="AG153" s="304"/>
      <c r="AH153" s="304"/>
      <c r="AI153" s="304"/>
      <c r="AJ153" s="304"/>
      <c r="AK153" s="304"/>
      <c r="AL153" s="304"/>
      <c r="AM153" s="304"/>
      <c r="AN153" s="304"/>
      <c r="AO153" s="304"/>
      <c r="AP153" s="304"/>
      <c r="AQ153" s="304"/>
      <c r="AR153" s="304"/>
      <c r="AS153" s="304"/>
      <c r="AT153" s="304"/>
      <c r="AU153" s="304"/>
      <c r="AV153" s="304"/>
      <c r="AW153" s="304"/>
      <c r="AX153" s="304"/>
      <c r="AY153" s="304"/>
      <c r="AZ153" s="304"/>
      <c r="BA153" s="304"/>
      <c r="BB153" s="304"/>
      <c r="BC153" s="304"/>
      <c r="BD153" s="304"/>
      <c r="BE153" s="304"/>
      <c r="BF153" s="304"/>
      <c r="BG153" s="304"/>
      <c r="BH153" s="304"/>
      <c r="BI153" s="304"/>
      <c r="BJ153" s="304"/>
      <c r="BK153" s="304"/>
      <c r="BL153" s="304"/>
      <c r="BM153" s="304"/>
      <c r="BN153" s="304"/>
      <c r="BO153" s="304"/>
      <c r="BP153" s="304"/>
      <c r="BQ153" s="304"/>
      <c r="BR153" s="304"/>
      <c r="BS153" s="304"/>
      <c r="BT153" s="304"/>
      <c r="BU153" s="304"/>
      <c r="BV153" s="304"/>
      <c r="BW153" s="304"/>
      <c r="BX153" s="304"/>
      <c r="BY153" s="304"/>
      <c r="BZ153" s="304"/>
      <c r="CA153" s="304"/>
      <c r="CB153" s="304"/>
      <c r="CC153" s="304"/>
      <c r="CD153" s="304"/>
      <c r="CE153" s="304"/>
      <c r="CF153" s="304"/>
      <c r="CG153" s="304"/>
      <c r="CH153" s="304"/>
      <c r="CI153" s="304"/>
      <c r="CJ153" s="304"/>
      <c r="CK153" s="304"/>
      <c r="CL153" s="304"/>
      <c r="CM153" s="304"/>
      <c r="CN153" s="304"/>
      <c r="CO153" s="304"/>
      <c r="CP153" s="304"/>
      <c r="CQ153" s="304"/>
      <c r="CR153" s="304"/>
      <c r="CS153" s="304"/>
      <c r="CT153" s="304"/>
    </row>
    <row r="154" spans="3:98" x14ac:dyDescent="0.2">
      <c r="C154"/>
      <c r="D154" s="304"/>
      <c r="E154" s="304"/>
      <c r="F154" s="304"/>
      <c r="G154" s="304"/>
      <c r="H154" s="304"/>
      <c r="I154" s="304"/>
      <c r="J154" s="304"/>
      <c r="K154" s="304"/>
      <c r="L154" s="304"/>
      <c r="M154" s="304"/>
      <c r="N154" s="304"/>
      <c r="O154" s="304"/>
      <c r="P154" s="304"/>
      <c r="Q154" s="304"/>
      <c r="R154" s="304"/>
      <c r="S154" s="304"/>
      <c r="T154" s="304"/>
      <c r="U154" s="304"/>
      <c r="V154" s="304"/>
      <c r="W154" s="304"/>
      <c r="X154" s="304"/>
      <c r="Y154" s="304"/>
      <c r="Z154" s="304"/>
      <c r="AA154" s="304"/>
      <c r="AB154" s="304"/>
      <c r="AC154" s="304"/>
      <c r="AD154" s="304"/>
      <c r="AE154" s="304"/>
      <c r="AF154" s="304"/>
      <c r="AG154" s="304"/>
      <c r="AH154" s="304"/>
      <c r="AI154" s="304"/>
      <c r="AJ154" s="304"/>
      <c r="AK154" s="304"/>
      <c r="AL154" s="304"/>
      <c r="AM154" s="304"/>
      <c r="AN154" s="304"/>
      <c r="AO154" s="304"/>
      <c r="AP154" s="304"/>
      <c r="AQ154" s="304"/>
      <c r="AR154" s="304"/>
      <c r="AS154" s="304"/>
      <c r="AT154" s="304"/>
      <c r="AU154" s="304"/>
      <c r="AV154" s="304"/>
      <c r="AW154" s="304"/>
      <c r="AX154" s="304"/>
      <c r="AY154" s="304"/>
      <c r="AZ154" s="304"/>
      <c r="BA154" s="304"/>
      <c r="BB154" s="304"/>
      <c r="BC154" s="304"/>
      <c r="BD154" s="304"/>
      <c r="BE154" s="304"/>
      <c r="BF154" s="304"/>
      <c r="BG154" s="304"/>
      <c r="BH154" s="304"/>
      <c r="BI154" s="304"/>
      <c r="BJ154" s="304"/>
      <c r="BK154" s="304"/>
      <c r="BL154" s="304"/>
      <c r="BM154" s="304"/>
      <c r="BN154" s="304"/>
      <c r="BO154" s="304"/>
      <c r="BP154" s="304"/>
      <c r="BQ154" s="304"/>
      <c r="BR154" s="304"/>
      <c r="BS154" s="304"/>
      <c r="BT154" s="304"/>
      <c r="BU154" s="304"/>
      <c r="BV154" s="304"/>
      <c r="BW154" s="304"/>
      <c r="BX154" s="304"/>
      <c r="BY154" s="304"/>
      <c r="BZ154" s="304"/>
      <c r="CA154" s="304"/>
      <c r="CB154" s="304"/>
      <c r="CC154" s="304"/>
      <c r="CD154" s="304"/>
      <c r="CE154" s="304"/>
      <c r="CF154" s="304"/>
      <c r="CG154" s="304"/>
      <c r="CH154" s="304"/>
      <c r="CI154" s="304"/>
      <c r="CJ154" s="304"/>
      <c r="CK154" s="304"/>
      <c r="CL154" s="304"/>
      <c r="CM154" s="304"/>
      <c r="CN154" s="304"/>
      <c r="CO154" s="304"/>
      <c r="CP154" s="304"/>
      <c r="CQ154" s="304"/>
      <c r="CR154" s="304"/>
      <c r="CS154" s="304"/>
      <c r="CT154" s="304"/>
    </row>
    <row r="155" spans="3:98" x14ac:dyDescent="0.2">
      <c r="C155"/>
      <c r="D155" s="304"/>
      <c r="E155" s="304"/>
      <c r="F155" s="304"/>
      <c r="G155" s="304"/>
      <c r="H155" s="304"/>
      <c r="I155" s="304"/>
      <c r="J155" s="304"/>
      <c r="K155" s="304"/>
      <c r="L155" s="304"/>
      <c r="M155" s="304"/>
      <c r="N155" s="304"/>
      <c r="O155" s="304"/>
      <c r="P155" s="304"/>
      <c r="Q155" s="304"/>
      <c r="R155" s="304"/>
      <c r="S155" s="304"/>
      <c r="T155" s="304"/>
      <c r="U155" s="304"/>
      <c r="V155" s="304"/>
      <c r="W155" s="304"/>
      <c r="X155" s="304"/>
      <c r="Y155" s="304"/>
      <c r="Z155" s="304"/>
      <c r="AA155" s="304"/>
      <c r="AB155" s="304"/>
      <c r="AC155" s="304"/>
      <c r="AD155" s="304"/>
      <c r="AE155" s="304"/>
      <c r="AF155" s="304"/>
      <c r="AG155" s="304"/>
      <c r="AH155" s="304"/>
      <c r="AI155" s="304"/>
      <c r="AJ155" s="304"/>
      <c r="AK155" s="304"/>
      <c r="AL155" s="304"/>
      <c r="AM155" s="304"/>
      <c r="AN155" s="304"/>
      <c r="AO155" s="304"/>
      <c r="AP155" s="304"/>
      <c r="AQ155" s="304"/>
      <c r="AR155" s="304"/>
      <c r="AS155" s="304"/>
      <c r="AT155" s="304"/>
      <c r="AU155" s="304"/>
      <c r="AV155" s="304"/>
      <c r="AW155" s="304"/>
      <c r="AX155" s="304"/>
      <c r="AY155" s="304"/>
      <c r="AZ155" s="304"/>
      <c r="BA155" s="304"/>
      <c r="BB155" s="304"/>
      <c r="BC155" s="304"/>
      <c r="BD155" s="304"/>
      <c r="BE155" s="304"/>
      <c r="BF155" s="304"/>
      <c r="BG155" s="304"/>
      <c r="BH155" s="304"/>
      <c r="BI155" s="304"/>
      <c r="BJ155" s="304"/>
      <c r="BK155" s="304"/>
      <c r="BL155" s="304"/>
      <c r="BM155" s="304"/>
      <c r="BN155" s="304"/>
      <c r="BO155" s="304"/>
      <c r="BP155" s="304"/>
      <c r="BQ155" s="304"/>
      <c r="BR155" s="304"/>
      <c r="BS155" s="304"/>
      <c r="BT155" s="304"/>
      <c r="BU155" s="304"/>
      <c r="BV155" s="304"/>
      <c r="BW155" s="304"/>
      <c r="BX155" s="304"/>
      <c r="BY155" s="304"/>
      <c r="BZ155" s="304"/>
      <c r="CA155" s="304"/>
      <c r="CB155" s="304"/>
      <c r="CC155" s="304"/>
      <c r="CD155" s="304"/>
      <c r="CE155" s="304"/>
      <c r="CF155" s="304"/>
      <c r="CG155" s="304"/>
      <c r="CH155" s="304"/>
      <c r="CI155" s="304"/>
      <c r="CJ155" s="304"/>
      <c r="CK155" s="304"/>
      <c r="CL155" s="304"/>
      <c r="CM155" s="304"/>
      <c r="CN155" s="304"/>
      <c r="CO155" s="304"/>
      <c r="CP155" s="304"/>
      <c r="CQ155" s="304"/>
      <c r="CR155" s="304"/>
      <c r="CS155" s="304"/>
      <c r="CT155" s="304"/>
    </row>
    <row r="156" spans="3:98" x14ac:dyDescent="0.2">
      <c r="C156"/>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4"/>
      <c r="AF156" s="304"/>
      <c r="AG156" s="304"/>
      <c r="AH156" s="304"/>
      <c r="AI156" s="304"/>
      <c r="AJ156" s="304"/>
      <c r="AK156" s="304"/>
      <c r="AL156" s="304"/>
      <c r="AM156" s="304"/>
      <c r="AN156" s="304"/>
      <c r="AO156" s="304"/>
      <c r="AP156" s="304"/>
      <c r="AQ156" s="304"/>
      <c r="AR156" s="304"/>
      <c r="AS156" s="30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304"/>
      <c r="BU156" s="304"/>
      <c r="BV156" s="304"/>
      <c r="BW156" s="304"/>
      <c r="BX156" s="304"/>
      <c r="BY156" s="304"/>
      <c r="BZ156" s="304"/>
      <c r="CA156" s="304"/>
      <c r="CB156" s="304"/>
      <c r="CC156" s="304"/>
      <c r="CD156" s="304"/>
      <c r="CE156" s="304"/>
      <c r="CF156" s="304"/>
      <c r="CG156" s="304"/>
      <c r="CH156" s="304"/>
      <c r="CI156" s="304"/>
      <c r="CJ156" s="304"/>
      <c r="CK156" s="304"/>
      <c r="CL156" s="304"/>
      <c r="CM156" s="304"/>
      <c r="CN156" s="304"/>
      <c r="CO156" s="304"/>
      <c r="CP156" s="304"/>
      <c r="CQ156" s="304"/>
      <c r="CR156" s="304"/>
      <c r="CS156" s="304"/>
      <c r="CT156" s="304"/>
    </row>
    <row r="157" spans="3:98" x14ac:dyDescent="0.2">
      <c r="C157"/>
      <c r="D157" s="304"/>
      <c r="E157" s="304"/>
      <c r="F157" s="304"/>
      <c r="G157" s="304"/>
      <c r="H157" s="304"/>
      <c r="I157" s="304"/>
      <c r="J157" s="304"/>
      <c r="K157" s="304"/>
      <c r="L157" s="304"/>
      <c r="M157" s="304"/>
      <c r="N157" s="304"/>
      <c r="O157" s="304"/>
      <c r="P157" s="304"/>
      <c r="Q157" s="304"/>
      <c r="R157" s="304"/>
      <c r="S157" s="304"/>
      <c r="T157" s="304"/>
      <c r="U157" s="304"/>
      <c r="V157" s="304"/>
      <c r="W157" s="304"/>
      <c r="X157" s="304"/>
      <c r="Y157" s="304"/>
      <c r="Z157" s="304"/>
      <c r="AA157" s="304"/>
      <c r="AB157" s="304"/>
      <c r="AC157" s="304"/>
      <c r="AD157" s="304"/>
      <c r="AE157" s="304"/>
      <c r="AF157" s="304"/>
      <c r="AG157" s="304"/>
      <c r="AH157" s="304"/>
      <c r="AI157" s="304"/>
      <c r="AJ157" s="304"/>
      <c r="AK157" s="304"/>
      <c r="AL157" s="304"/>
      <c r="AM157" s="304"/>
      <c r="AN157" s="304"/>
      <c r="AO157" s="304"/>
      <c r="AP157" s="304"/>
      <c r="AQ157" s="304"/>
      <c r="AR157" s="304"/>
      <c r="AS157" s="304"/>
      <c r="AT157" s="304"/>
      <c r="AU157" s="304"/>
      <c r="AV157" s="304"/>
      <c r="AW157" s="304"/>
      <c r="AX157" s="304"/>
      <c r="AY157" s="304"/>
      <c r="AZ157" s="304"/>
      <c r="BA157" s="304"/>
      <c r="BB157" s="304"/>
      <c r="BC157" s="304"/>
      <c r="BD157" s="304"/>
      <c r="BE157" s="304"/>
      <c r="BF157" s="304"/>
      <c r="BG157" s="304"/>
      <c r="BH157" s="304"/>
      <c r="BI157" s="304"/>
      <c r="BJ157" s="304"/>
      <c r="BK157" s="304"/>
      <c r="BL157" s="304"/>
      <c r="BM157" s="304"/>
      <c r="BN157" s="304"/>
      <c r="BO157" s="304"/>
      <c r="BP157" s="304"/>
      <c r="BQ157" s="304"/>
      <c r="BR157" s="304"/>
      <c r="BS157" s="304"/>
      <c r="BT157" s="304"/>
      <c r="BU157" s="304"/>
      <c r="BV157" s="304"/>
      <c r="BW157" s="304"/>
      <c r="BX157" s="304"/>
      <c r="BY157" s="304"/>
      <c r="BZ157" s="304"/>
      <c r="CA157" s="304"/>
      <c r="CB157" s="304"/>
      <c r="CC157" s="304"/>
      <c r="CD157" s="304"/>
      <c r="CE157" s="304"/>
      <c r="CF157" s="304"/>
      <c r="CG157" s="304"/>
      <c r="CH157" s="304"/>
      <c r="CI157" s="304"/>
      <c r="CJ157" s="304"/>
      <c r="CK157" s="304"/>
      <c r="CL157" s="304"/>
      <c r="CM157" s="304"/>
      <c r="CN157" s="304"/>
      <c r="CO157" s="304"/>
      <c r="CP157" s="304"/>
      <c r="CQ157" s="304"/>
      <c r="CR157" s="304"/>
      <c r="CS157" s="304"/>
      <c r="CT157" s="304"/>
    </row>
    <row r="158" spans="3:98" x14ac:dyDescent="0.2">
      <c r="C158"/>
      <c r="D158" s="304"/>
      <c r="E158" s="304"/>
      <c r="F158" s="304"/>
      <c r="G158" s="304"/>
      <c r="H158" s="304"/>
      <c r="I158" s="304"/>
      <c r="J158" s="304"/>
      <c r="K158" s="304"/>
      <c r="L158" s="304"/>
      <c r="M158" s="304"/>
      <c r="N158" s="304"/>
      <c r="O158" s="304"/>
      <c r="P158" s="304"/>
      <c r="Q158" s="304"/>
      <c r="R158" s="304"/>
      <c r="S158" s="304"/>
      <c r="T158" s="304"/>
      <c r="U158" s="304"/>
      <c r="V158" s="304"/>
      <c r="W158" s="304"/>
      <c r="X158" s="304"/>
      <c r="Y158" s="304"/>
      <c r="Z158" s="304"/>
      <c r="AA158" s="304"/>
      <c r="AB158" s="304"/>
      <c r="AC158" s="304"/>
      <c r="AD158" s="304"/>
      <c r="AE158" s="304"/>
      <c r="AF158" s="304"/>
      <c r="AG158" s="304"/>
      <c r="AH158" s="304"/>
      <c r="AI158" s="304"/>
      <c r="AJ158" s="304"/>
      <c r="AK158" s="304"/>
      <c r="AL158" s="304"/>
      <c r="AM158" s="304"/>
      <c r="AN158" s="304"/>
      <c r="AO158" s="304"/>
      <c r="AP158" s="304"/>
      <c r="AQ158" s="304"/>
      <c r="AR158" s="304"/>
      <c r="AS158" s="304"/>
      <c r="AT158" s="304"/>
      <c r="AU158" s="304"/>
      <c r="AV158" s="304"/>
      <c r="AW158" s="304"/>
      <c r="AX158" s="304"/>
      <c r="AY158" s="304"/>
      <c r="AZ158" s="304"/>
      <c r="BA158" s="304"/>
      <c r="BB158" s="304"/>
      <c r="BC158" s="304"/>
      <c r="BD158" s="304"/>
      <c r="BE158" s="304"/>
      <c r="BF158" s="304"/>
      <c r="BG158" s="304"/>
      <c r="BH158" s="304"/>
      <c r="BI158" s="304"/>
      <c r="BJ158" s="304"/>
      <c r="BK158" s="304"/>
      <c r="BL158" s="304"/>
      <c r="BM158" s="304"/>
      <c r="BN158" s="304"/>
      <c r="BO158" s="304"/>
      <c r="BP158" s="304"/>
      <c r="BQ158" s="304"/>
      <c r="BR158" s="304"/>
      <c r="BS158" s="304"/>
      <c r="BT158" s="304"/>
      <c r="BU158" s="304"/>
      <c r="BV158" s="304"/>
      <c r="BW158" s="304"/>
      <c r="BX158" s="304"/>
      <c r="BY158" s="304"/>
      <c r="BZ158" s="304"/>
      <c r="CA158" s="304"/>
      <c r="CB158" s="304"/>
      <c r="CC158" s="304"/>
      <c r="CD158" s="304"/>
      <c r="CE158" s="304"/>
      <c r="CF158" s="304"/>
      <c r="CG158" s="304"/>
      <c r="CH158" s="304"/>
      <c r="CI158" s="304"/>
      <c r="CJ158" s="304"/>
      <c r="CK158" s="304"/>
      <c r="CL158" s="304"/>
      <c r="CM158" s="304"/>
      <c r="CN158" s="304"/>
      <c r="CO158" s="304"/>
      <c r="CP158" s="304"/>
      <c r="CQ158" s="304"/>
      <c r="CR158" s="304"/>
      <c r="CS158" s="304"/>
      <c r="CT158" s="304"/>
    </row>
    <row r="159" spans="3:98" x14ac:dyDescent="0.2">
      <c r="C159"/>
      <c r="D159" s="304"/>
      <c r="E159" s="304"/>
      <c r="F159" s="304"/>
      <c r="G159" s="304"/>
      <c r="H159" s="304"/>
      <c r="I159" s="304"/>
      <c r="J159" s="304"/>
      <c r="K159" s="304"/>
      <c r="L159" s="304"/>
      <c r="M159" s="304"/>
      <c r="N159" s="304"/>
      <c r="O159" s="304"/>
      <c r="P159" s="304"/>
      <c r="Q159" s="304"/>
      <c r="R159" s="304"/>
      <c r="S159" s="304"/>
      <c r="T159" s="304"/>
      <c r="U159" s="304"/>
      <c r="V159" s="304"/>
      <c r="W159" s="304"/>
      <c r="X159" s="304"/>
      <c r="Y159" s="304"/>
      <c r="Z159" s="304"/>
      <c r="AA159" s="304"/>
      <c r="AB159" s="304"/>
      <c r="AC159" s="304"/>
      <c r="AD159" s="304"/>
      <c r="AE159" s="304"/>
      <c r="AF159" s="304"/>
      <c r="AG159" s="304"/>
      <c r="AH159" s="304"/>
      <c r="AI159" s="304"/>
      <c r="AJ159" s="304"/>
      <c r="AK159" s="304"/>
      <c r="AL159" s="304"/>
      <c r="AM159" s="304"/>
      <c r="AN159" s="304"/>
      <c r="AO159" s="304"/>
      <c r="AP159" s="304"/>
      <c r="AQ159" s="304"/>
      <c r="AR159" s="304"/>
      <c r="AS159" s="304"/>
      <c r="AT159" s="304"/>
      <c r="AU159" s="304"/>
      <c r="AV159" s="304"/>
      <c r="AW159" s="304"/>
      <c r="AX159" s="304"/>
      <c r="AY159" s="304"/>
      <c r="AZ159" s="304"/>
      <c r="BA159" s="304"/>
      <c r="BB159" s="304"/>
      <c r="BC159" s="304"/>
      <c r="BD159" s="304"/>
      <c r="BE159" s="304"/>
      <c r="BF159" s="304"/>
      <c r="BG159" s="304"/>
      <c r="BH159" s="304"/>
      <c r="BI159" s="304"/>
      <c r="BJ159" s="304"/>
      <c r="BK159" s="304"/>
      <c r="BL159" s="304"/>
      <c r="BM159" s="304"/>
      <c r="BN159" s="304"/>
      <c r="BO159" s="304"/>
      <c r="BP159" s="304"/>
      <c r="BQ159" s="304"/>
      <c r="BR159" s="304"/>
      <c r="BS159" s="304"/>
      <c r="BT159" s="304"/>
      <c r="BU159" s="304"/>
      <c r="BV159" s="304"/>
      <c r="BW159" s="304"/>
      <c r="BX159" s="304"/>
      <c r="BY159" s="304"/>
      <c r="BZ159" s="304"/>
      <c r="CA159" s="304"/>
      <c r="CB159" s="304"/>
      <c r="CC159" s="304"/>
      <c r="CD159" s="304"/>
      <c r="CE159" s="304"/>
      <c r="CF159" s="304"/>
      <c r="CG159" s="304"/>
      <c r="CH159" s="304"/>
      <c r="CI159" s="304"/>
      <c r="CJ159" s="304"/>
      <c r="CK159" s="304"/>
      <c r="CL159" s="304"/>
      <c r="CM159" s="304"/>
      <c r="CN159" s="304"/>
      <c r="CO159" s="304"/>
      <c r="CP159" s="304"/>
      <c r="CQ159" s="304"/>
      <c r="CR159" s="304"/>
      <c r="CS159" s="304"/>
      <c r="CT159" s="304"/>
    </row>
    <row r="160" spans="3:98" x14ac:dyDescent="0.2">
      <c r="C160"/>
      <c r="D160" s="304"/>
      <c r="E160" s="304"/>
      <c r="F160" s="304"/>
      <c r="G160" s="304"/>
      <c r="H160" s="304"/>
      <c r="I160" s="304"/>
      <c r="J160" s="304"/>
      <c r="K160" s="304"/>
      <c r="L160" s="304"/>
      <c r="M160" s="304"/>
      <c r="N160" s="304"/>
      <c r="O160" s="304"/>
      <c r="P160" s="304"/>
      <c r="Q160" s="304"/>
      <c r="R160" s="304"/>
      <c r="S160" s="304"/>
      <c r="T160" s="304"/>
      <c r="U160" s="304"/>
      <c r="V160" s="304"/>
      <c r="W160" s="304"/>
      <c r="X160" s="304"/>
      <c r="Y160" s="304"/>
      <c r="Z160" s="304"/>
      <c r="AA160" s="304"/>
      <c r="AB160" s="304"/>
      <c r="AC160" s="304"/>
      <c r="AD160" s="304"/>
      <c r="AE160" s="304"/>
      <c r="AF160" s="304"/>
      <c r="AG160" s="304"/>
      <c r="AH160" s="304"/>
      <c r="AI160" s="304"/>
      <c r="AJ160" s="304"/>
      <c r="AK160" s="304"/>
      <c r="AL160" s="304"/>
      <c r="AM160" s="304"/>
      <c r="AN160" s="304"/>
      <c r="AO160" s="304"/>
      <c r="AP160" s="304"/>
      <c r="AQ160" s="304"/>
      <c r="AR160" s="304"/>
      <c r="AS160" s="304"/>
      <c r="AT160" s="304"/>
      <c r="AU160" s="304"/>
      <c r="AV160" s="304"/>
      <c r="AW160" s="304"/>
      <c r="AX160" s="304"/>
      <c r="AY160" s="304"/>
      <c r="AZ160" s="304"/>
      <c r="BA160" s="304"/>
      <c r="BB160" s="304"/>
      <c r="BC160" s="304"/>
      <c r="BD160" s="304"/>
      <c r="BE160" s="304"/>
      <c r="BF160" s="304"/>
      <c r="BG160" s="304"/>
      <c r="BH160" s="304"/>
      <c r="BI160" s="304"/>
      <c r="BJ160" s="304"/>
      <c r="BK160" s="304"/>
      <c r="BL160" s="304"/>
      <c r="BM160" s="304"/>
      <c r="BN160" s="304"/>
      <c r="BO160" s="304"/>
      <c r="BP160" s="304"/>
      <c r="BQ160" s="304"/>
      <c r="BR160" s="304"/>
      <c r="BS160" s="304"/>
      <c r="BT160" s="304"/>
      <c r="BU160" s="304"/>
      <c r="BV160" s="304"/>
      <c r="BW160" s="304"/>
      <c r="BX160" s="304"/>
      <c r="BY160" s="304"/>
      <c r="BZ160" s="304"/>
      <c r="CA160" s="304"/>
      <c r="CB160" s="304"/>
      <c r="CC160" s="304"/>
      <c r="CD160" s="304"/>
      <c r="CE160" s="304"/>
      <c r="CF160" s="304"/>
      <c r="CG160" s="304"/>
      <c r="CH160" s="304"/>
      <c r="CI160" s="304"/>
      <c r="CJ160" s="304"/>
      <c r="CK160" s="304"/>
      <c r="CL160" s="304"/>
      <c r="CM160" s="304"/>
      <c r="CN160" s="304"/>
      <c r="CO160" s="304"/>
      <c r="CP160" s="304"/>
      <c r="CQ160" s="304"/>
      <c r="CR160" s="304"/>
      <c r="CS160" s="304"/>
      <c r="CT160" s="304"/>
    </row>
    <row r="161" spans="3:98" x14ac:dyDescent="0.2">
      <c r="C161"/>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4"/>
      <c r="AF161" s="304"/>
      <c r="AG161" s="304"/>
      <c r="AH161" s="304"/>
      <c r="AI161" s="304"/>
      <c r="AJ161" s="304"/>
      <c r="AK161" s="304"/>
      <c r="AL161" s="304"/>
      <c r="AM161" s="304"/>
      <c r="AN161" s="304"/>
      <c r="AO161" s="304"/>
      <c r="AP161" s="304"/>
      <c r="AQ161" s="304"/>
      <c r="AR161" s="304"/>
      <c r="AS161" s="304"/>
      <c r="AT161" s="304"/>
      <c r="AU161" s="304"/>
      <c r="AV161" s="304"/>
      <c r="AW161" s="304"/>
      <c r="AX161" s="304"/>
      <c r="AY161" s="304"/>
      <c r="AZ161" s="304"/>
      <c r="BA161" s="304"/>
      <c r="BB161" s="304"/>
      <c r="BC161" s="304"/>
      <c r="BD161" s="304"/>
      <c r="BE161" s="304"/>
      <c r="BF161" s="304"/>
      <c r="BG161" s="304"/>
      <c r="BH161" s="304"/>
      <c r="BI161" s="304"/>
      <c r="BJ161" s="304"/>
      <c r="BK161" s="304"/>
      <c r="BL161" s="304"/>
      <c r="BM161" s="304"/>
      <c r="BN161" s="304"/>
      <c r="BO161" s="304"/>
      <c r="BP161" s="304"/>
      <c r="BQ161" s="304"/>
      <c r="BR161" s="304"/>
      <c r="BS161" s="304"/>
      <c r="BT161" s="304"/>
      <c r="BU161" s="304"/>
      <c r="BV161" s="304"/>
      <c r="BW161" s="304"/>
      <c r="BX161" s="304"/>
      <c r="BY161" s="304"/>
      <c r="BZ161" s="304"/>
      <c r="CA161" s="304"/>
      <c r="CB161" s="304"/>
      <c r="CC161" s="304"/>
      <c r="CD161" s="304"/>
      <c r="CE161" s="304"/>
      <c r="CF161" s="304"/>
      <c r="CG161" s="304"/>
      <c r="CH161" s="304"/>
      <c r="CI161" s="304"/>
      <c r="CJ161" s="304"/>
      <c r="CK161" s="304"/>
      <c r="CL161" s="304"/>
      <c r="CM161" s="304"/>
      <c r="CN161" s="304"/>
      <c r="CO161" s="304"/>
      <c r="CP161" s="304"/>
      <c r="CQ161" s="304"/>
      <c r="CR161" s="304"/>
      <c r="CS161" s="304"/>
      <c r="CT161" s="304"/>
    </row>
    <row r="162" spans="3:98" x14ac:dyDescent="0.2">
      <c r="C162"/>
      <c r="D162" s="304"/>
      <c r="E162" s="304"/>
      <c r="F162" s="304"/>
      <c r="G162" s="304"/>
      <c r="H162" s="304"/>
      <c r="I162" s="304"/>
      <c r="J162" s="304"/>
      <c r="K162" s="304"/>
      <c r="L162" s="304"/>
      <c r="M162" s="304"/>
      <c r="N162" s="304"/>
      <c r="O162" s="304"/>
      <c r="P162" s="304"/>
      <c r="Q162" s="304"/>
      <c r="R162" s="304"/>
      <c r="S162" s="304"/>
      <c r="T162" s="304"/>
      <c r="U162" s="304"/>
      <c r="V162" s="304"/>
      <c r="W162" s="304"/>
      <c r="X162" s="304"/>
      <c r="Y162" s="304"/>
      <c r="Z162" s="304"/>
      <c r="AA162" s="304"/>
      <c r="AB162" s="304"/>
      <c r="AC162" s="304"/>
      <c r="AD162" s="304"/>
      <c r="AE162" s="304"/>
      <c r="AF162" s="304"/>
      <c r="AG162" s="304"/>
      <c r="AH162" s="304"/>
      <c r="AI162" s="304"/>
      <c r="AJ162" s="304"/>
      <c r="AK162" s="304"/>
      <c r="AL162" s="304"/>
      <c r="AM162" s="304"/>
      <c r="AN162" s="304"/>
      <c r="AO162" s="304"/>
      <c r="AP162" s="304"/>
      <c r="AQ162" s="304"/>
      <c r="AR162" s="304"/>
      <c r="AS162" s="304"/>
      <c r="AT162" s="304"/>
      <c r="AU162" s="304"/>
      <c r="AV162" s="304"/>
      <c r="AW162" s="304"/>
      <c r="AX162" s="304"/>
      <c r="AY162" s="304"/>
      <c r="AZ162" s="304"/>
      <c r="BA162" s="304"/>
      <c r="BB162" s="304"/>
      <c r="BC162" s="304"/>
      <c r="BD162" s="304"/>
      <c r="BE162" s="304"/>
      <c r="BF162" s="304"/>
      <c r="BG162" s="304"/>
      <c r="BH162" s="304"/>
      <c r="BI162" s="304"/>
      <c r="BJ162" s="304"/>
      <c r="BK162" s="304"/>
      <c r="BL162" s="304"/>
      <c r="BM162" s="304"/>
      <c r="BN162" s="304"/>
      <c r="BO162" s="304"/>
      <c r="BP162" s="304"/>
      <c r="BQ162" s="304"/>
      <c r="BR162" s="304"/>
      <c r="BS162" s="304"/>
      <c r="BT162" s="304"/>
      <c r="BU162" s="304"/>
      <c r="BV162" s="304"/>
      <c r="BW162" s="304"/>
      <c r="BX162" s="304"/>
      <c r="BY162" s="304"/>
      <c r="BZ162" s="304"/>
      <c r="CA162" s="304"/>
      <c r="CB162" s="304"/>
      <c r="CC162" s="304"/>
      <c r="CD162" s="304"/>
      <c r="CE162" s="304"/>
      <c r="CF162" s="304"/>
      <c r="CG162" s="304"/>
      <c r="CH162" s="304"/>
      <c r="CI162" s="304"/>
      <c r="CJ162" s="304"/>
      <c r="CK162" s="304"/>
      <c r="CL162" s="304"/>
      <c r="CM162" s="304"/>
      <c r="CN162" s="304"/>
      <c r="CO162" s="304"/>
      <c r="CP162" s="304"/>
      <c r="CQ162" s="304"/>
      <c r="CR162" s="304"/>
      <c r="CS162" s="304"/>
      <c r="CT162" s="304"/>
    </row>
    <row r="163" spans="3:98" x14ac:dyDescent="0.2">
      <c r="C163"/>
      <c r="D163" s="304"/>
      <c r="E163" s="304"/>
      <c r="F163" s="304"/>
      <c r="G163" s="304"/>
      <c r="H163" s="304"/>
      <c r="I163" s="304"/>
      <c r="J163" s="304"/>
      <c r="K163" s="304"/>
      <c r="L163" s="304"/>
      <c r="M163" s="304"/>
      <c r="N163" s="304"/>
      <c r="O163" s="304"/>
      <c r="P163" s="304"/>
      <c r="Q163" s="304"/>
      <c r="R163" s="304"/>
      <c r="S163" s="304"/>
      <c r="T163" s="304"/>
      <c r="U163" s="304"/>
      <c r="V163" s="304"/>
      <c r="W163" s="304"/>
      <c r="X163" s="304"/>
      <c r="Y163" s="304"/>
      <c r="Z163" s="304"/>
      <c r="AA163" s="304"/>
      <c r="AB163" s="304"/>
      <c r="AC163" s="304"/>
      <c r="AD163" s="304"/>
      <c r="AE163" s="304"/>
      <c r="AF163" s="304"/>
      <c r="AG163" s="304"/>
      <c r="AH163" s="304"/>
      <c r="AI163" s="304"/>
      <c r="AJ163" s="304"/>
      <c r="AK163" s="304"/>
      <c r="AL163" s="304"/>
      <c r="AM163" s="304"/>
      <c r="AN163" s="304"/>
      <c r="AO163" s="304"/>
      <c r="AP163" s="304"/>
      <c r="AQ163" s="304"/>
      <c r="AR163" s="304"/>
      <c r="AS163" s="304"/>
      <c r="AT163" s="304"/>
      <c r="AU163" s="304"/>
      <c r="AV163" s="304"/>
      <c r="AW163" s="304"/>
      <c r="AX163" s="304"/>
      <c r="AY163" s="304"/>
      <c r="AZ163" s="304"/>
      <c r="BA163" s="304"/>
      <c r="BB163" s="304"/>
      <c r="BC163" s="304"/>
      <c r="BD163" s="304"/>
      <c r="BE163" s="304"/>
      <c r="BF163" s="304"/>
      <c r="BG163" s="304"/>
      <c r="BH163" s="304"/>
      <c r="BI163" s="304"/>
      <c r="BJ163" s="304"/>
      <c r="BK163" s="304"/>
      <c r="BL163" s="304"/>
      <c r="BM163" s="304"/>
      <c r="BN163" s="304"/>
      <c r="BO163" s="304"/>
      <c r="BP163" s="304"/>
      <c r="BQ163" s="304"/>
      <c r="BR163" s="304"/>
      <c r="BS163" s="304"/>
      <c r="BT163" s="304"/>
      <c r="BU163" s="304"/>
      <c r="BV163" s="304"/>
      <c r="BW163" s="304"/>
      <c r="BX163" s="304"/>
      <c r="BY163" s="304"/>
      <c r="BZ163" s="304"/>
      <c r="CA163" s="304"/>
      <c r="CB163" s="304"/>
      <c r="CC163" s="304"/>
      <c r="CD163" s="304"/>
      <c r="CE163" s="304"/>
      <c r="CF163" s="304"/>
      <c r="CG163" s="304"/>
      <c r="CH163" s="304"/>
      <c r="CI163" s="304"/>
      <c r="CJ163" s="304"/>
      <c r="CK163" s="304"/>
      <c r="CL163" s="304"/>
      <c r="CM163" s="304"/>
      <c r="CN163" s="304"/>
      <c r="CO163" s="304"/>
      <c r="CP163" s="304"/>
      <c r="CQ163" s="304"/>
      <c r="CR163" s="304"/>
      <c r="CS163" s="304"/>
      <c r="CT163" s="304"/>
    </row>
    <row r="164" spans="3:98" x14ac:dyDescent="0.2">
      <c r="C164"/>
      <c r="D164" s="304"/>
      <c r="E164" s="304"/>
      <c r="F164" s="304"/>
      <c r="G164" s="304"/>
      <c r="H164" s="304"/>
      <c r="I164" s="304"/>
      <c r="J164" s="304"/>
      <c r="K164" s="304"/>
      <c r="L164" s="304"/>
      <c r="M164" s="304"/>
      <c r="N164" s="304"/>
      <c r="O164" s="304"/>
      <c r="P164" s="304"/>
      <c r="Q164" s="304"/>
      <c r="R164" s="304"/>
      <c r="S164" s="304"/>
      <c r="T164" s="304"/>
      <c r="U164" s="304"/>
      <c r="V164" s="304"/>
      <c r="W164" s="304"/>
      <c r="X164" s="304"/>
      <c r="Y164" s="304"/>
      <c r="Z164" s="304"/>
      <c r="AA164" s="304"/>
      <c r="AB164" s="304"/>
      <c r="AC164" s="304"/>
      <c r="AD164" s="304"/>
      <c r="AE164" s="304"/>
      <c r="AF164" s="304"/>
      <c r="AG164" s="304"/>
      <c r="AH164" s="304"/>
      <c r="AI164" s="304"/>
      <c r="AJ164" s="304"/>
      <c r="AK164" s="304"/>
      <c r="AL164" s="304"/>
      <c r="AM164" s="304"/>
      <c r="AN164" s="304"/>
      <c r="AO164" s="304"/>
      <c r="AP164" s="304"/>
      <c r="AQ164" s="304"/>
      <c r="AR164" s="304"/>
      <c r="AS164" s="304"/>
      <c r="AT164" s="304"/>
      <c r="AU164" s="304"/>
      <c r="AV164" s="304"/>
      <c r="AW164" s="304"/>
      <c r="AX164" s="304"/>
      <c r="AY164" s="304"/>
      <c r="AZ164" s="304"/>
      <c r="BA164" s="304"/>
      <c r="BB164" s="304"/>
      <c r="BC164" s="304"/>
      <c r="BD164" s="304"/>
      <c r="BE164" s="304"/>
      <c r="BF164" s="304"/>
      <c r="BG164" s="304"/>
      <c r="BH164" s="304"/>
      <c r="BI164" s="304"/>
      <c r="BJ164" s="304"/>
      <c r="BK164" s="304"/>
      <c r="BL164" s="304"/>
      <c r="BM164" s="304"/>
      <c r="BN164" s="304"/>
      <c r="BO164" s="304"/>
      <c r="BP164" s="304"/>
      <c r="BQ164" s="304"/>
      <c r="BR164" s="304"/>
      <c r="BS164" s="304"/>
      <c r="BT164" s="304"/>
      <c r="BU164" s="304"/>
      <c r="BV164" s="304"/>
      <c r="BW164" s="304"/>
      <c r="BX164" s="304"/>
      <c r="BY164" s="304"/>
      <c r="BZ164" s="304"/>
      <c r="CA164" s="304"/>
      <c r="CB164" s="304"/>
      <c r="CC164" s="304"/>
      <c r="CD164" s="304"/>
      <c r="CE164" s="304"/>
      <c r="CF164" s="304"/>
      <c r="CG164" s="304"/>
      <c r="CH164" s="304"/>
      <c r="CI164" s="304"/>
      <c r="CJ164" s="304"/>
      <c r="CK164" s="304"/>
      <c r="CL164" s="304"/>
      <c r="CM164" s="304"/>
      <c r="CN164" s="304"/>
      <c r="CO164" s="304"/>
      <c r="CP164" s="304"/>
      <c r="CQ164" s="304"/>
      <c r="CR164" s="304"/>
      <c r="CS164" s="304"/>
      <c r="CT164" s="304"/>
    </row>
    <row r="165" spans="3:98" x14ac:dyDescent="0.2">
      <c r="C165"/>
      <c r="D165" s="304"/>
      <c r="E165" s="304"/>
      <c r="F165" s="304"/>
      <c r="G165" s="304"/>
      <c r="H165" s="304"/>
      <c r="I165" s="304"/>
      <c r="J165" s="304"/>
      <c r="K165" s="304"/>
      <c r="L165" s="304"/>
      <c r="M165" s="304"/>
      <c r="N165" s="304"/>
      <c r="O165" s="304"/>
      <c r="P165" s="304"/>
      <c r="Q165" s="304"/>
      <c r="R165" s="304"/>
      <c r="S165" s="304"/>
      <c r="T165" s="304"/>
      <c r="U165" s="304"/>
      <c r="V165" s="304"/>
      <c r="W165" s="304"/>
      <c r="X165" s="304"/>
      <c r="Y165" s="304"/>
      <c r="Z165" s="304"/>
      <c r="AA165" s="304"/>
      <c r="AB165" s="304"/>
      <c r="AC165" s="304"/>
      <c r="AD165" s="304"/>
      <c r="AE165" s="304"/>
      <c r="AF165" s="304"/>
      <c r="AG165" s="304"/>
      <c r="AH165" s="304"/>
      <c r="AI165" s="304"/>
      <c r="AJ165" s="304"/>
      <c r="AK165" s="304"/>
      <c r="AL165" s="304"/>
      <c r="AM165" s="304"/>
      <c r="AN165" s="304"/>
      <c r="AO165" s="304"/>
      <c r="AP165" s="304"/>
      <c r="AQ165" s="304"/>
      <c r="AR165" s="304"/>
      <c r="AS165" s="304"/>
      <c r="AT165" s="304"/>
      <c r="AU165" s="304"/>
      <c r="AV165" s="304"/>
      <c r="AW165" s="304"/>
      <c r="AX165" s="304"/>
      <c r="AY165" s="304"/>
      <c r="AZ165" s="304"/>
      <c r="BA165" s="304"/>
      <c r="BB165" s="304"/>
      <c r="BC165" s="304"/>
      <c r="BD165" s="304"/>
      <c r="BE165" s="304"/>
      <c r="BF165" s="304"/>
      <c r="BG165" s="304"/>
      <c r="BH165" s="304"/>
      <c r="BI165" s="304"/>
      <c r="BJ165" s="304"/>
      <c r="BK165" s="304"/>
      <c r="BL165" s="304"/>
      <c r="BM165" s="304"/>
      <c r="BN165" s="304"/>
      <c r="BO165" s="304"/>
      <c r="BP165" s="304"/>
      <c r="BQ165" s="304"/>
      <c r="BR165" s="304"/>
      <c r="BS165" s="304"/>
      <c r="BT165" s="304"/>
      <c r="BU165" s="304"/>
      <c r="BV165" s="304"/>
      <c r="BW165" s="304"/>
      <c r="BX165" s="304"/>
      <c r="BY165" s="304"/>
      <c r="BZ165" s="304"/>
      <c r="CA165" s="304"/>
      <c r="CB165" s="304"/>
      <c r="CC165" s="304"/>
      <c r="CD165" s="304"/>
      <c r="CE165" s="304"/>
      <c r="CF165" s="304"/>
      <c r="CG165" s="304"/>
      <c r="CH165" s="304"/>
      <c r="CI165" s="304"/>
      <c r="CJ165" s="304"/>
      <c r="CK165" s="304"/>
      <c r="CL165" s="304"/>
      <c r="CM165" s="304"/>
      <c r="CN165" s="304"/>
      <c r="CO165" s="304"/>
      <c r="CP165" s="304"/>
      <c r="CQ165" s="304"/>
      <c r="CR165" s="304"/>
      <c r="CS165" s="304"/>
      <c r="CT165" s="304"/>
    </row>
    <row r="166" spans="3:98" x14ac:dyDescent="0.2">
      <c r="C166"/>
      <c r="D166" s="304"/>
      <c r="E166" s="304"/>
      <c r="F166" s="304"/>
      <c r="G166" s="304"/>
      <c r="H166" s="304"/>
      <c r="I166" s="304"/>
      <c r="J166" s="304"/>
      <c r="K166" s="304"/>
      <c r="L166" s="304"/>
      <c r="M166" s="304"/>
      <c r="N166" s="304"/>
      <c r="O166" s="304"/>
      <c r="P166" s="304"/>
      <c r="Q166" s="304"/>
      <c r="R166" s="304"/>
      <c r="S166" s="304"/>
      <c r="T166" s="304"/>
      <c r="U166" s="304"/>
      <c r="V166" s="304"/>
      <c r="W166" s="304"/>
      <c r="X166" s="304"/>
      <c r="Y166" s="304"/>
      <c r="Z166" s="304"/>
      <c r="AA166" s="304"/>
      <c r="AB166" s="304"/>
      <c r="AC166" s="304"/>
      <c r="AD166" s="304"/>
      <c r="AE166" s="304"/>
      <c r="AF166" s="304"/>
      <c r="AG166" s="304"/>
      <c r="AH166" s="304"/>
      <c r="AI166" s="304"/>
      <c r="AJ166" s="304"/>
      <c r="AK166" s="304"/>
      <c r="AL166" s="304"/>
      <c r="AM166" s="304"/>
      <c r="AN166" s="304"/>
      <c r="AO166" s="304"/>
      <c r="AP166" s="304"/>
      <c r="AQ166" s="304"/>
      <c r="AR166" s="304"/>
      <c r="AS166" s="304"/>
      <c r="AT166" s="304"/>
      <c r="AU166" s="304"/>
      <c r="AV166" s="304"/>
      <c r="AW166" s="304"/>
      <c r="AX166" s="304"/>
      <c r="AY166" s="304"/>
      <c r="AZ166" s="304"/>
      <c r="BA166" s="304"/>
      <c r="BB166" s="304"/>
      <c r="BC166" s="304"/>
      <c r="BD166" s="304"/>
      <c r="BE166" s="304"/>
      <c r="BF166" s="304"/>
      <c r="BG166" s="304"/>
      <c r="BH166" s="304"/>
      <c r="BI166" s="304"/>
      <c r="BJ166" s="304"/>
      <c r="BK166" s="304"/>
      <c r="BL166" s="304"/>
      <c r="BM166" s="304"/>
      <c r="BN166" s="304"/>
      <c r="BO166" s="304"/>
      <c r="BP166" s="304"/>
      <c r="BQ166" s="304"/>
      <c r="BR166" s="304"/>
      <c r="BS166" s="304"/>
      <c r="BT166" s="304"/>
      <c r="BU166" s="304"/>
      <c r="BV166" s="304"/>
      <c r="BW166" s="304"/>
      <c r="BX166" s="304"/>
      <c r="BY166" s="304"/>
      <c r="BZ166" s="304"/>
      <c r="CA166" s="304"/>
      <c r="CB166" s="304"/>
      <c r="CC166" s="304"/>
      <c r="CD166" s="304"/>
      <c r="CE166" s="304"/>
      <c r="CF166" s="304"/>
      <c r="CG166" s="304"/>
      <c r="CH166" s="304"/>
      <c r="CI166" s="304"/>
      <c r="CJ166" s="304"/>
      <c r="CK166" s="304"/>
      <c r="CL166" s="304"/>
      <c r="CM166" s="304"/>
      <c r="CN166" s="304"/>
      <c r="CO166" s="304"/>
      <c r="CP166" s="304"/>
      <c r="CQ166" s="304"/>
      <c r="CR166" s="304"/>
      <c r="CS166" s="304"/>
      <c r="CT166" s="304"/>
    </row>
    <row r="167" spans="3:98" x14ac:dyDescent="0.2">
      <c r="C167"/>
      <c r="D167" s="304"/>
      <c r="E167" s="304"/>
      <c r="F167" s="304"/>
      <c r="G167" s="304"/>
      <c r="H167" s="304"/>
      <c r="I167" s="304"/>
      <c r="J167" s="304"/>
      <c r="K167" s="304"/>
      <c r="L167" s="304"/>
      <c r="M167" s="304"/>
      <c r="N167" s="304"/>
      <c r="O167" s="304"/>
      <c r="P167" s="304"/>
      <c r="Q167" s="304"/>
      <c r="R167" s="304"/>
      <c r="S167" s="304"/>
      <c r="T167" s="304"/>
      <c r="U167" s="304"/>
      <c r="V167" s="304"/>
      <c r="W167" s="304"/>
      <c r="X167" s="304"/>
      <c r="Y167" s="304"/>
      <c r="Z167" s="304"/>
      <c r="AA167" s="304"/>
      <c r="AB167" s="304"/>
      <c r="AC167" s="304"/>
      <c r="AD167" s="304"/>
      <c r="AE167" s="304"/>
      <c r="AF167" s="304"/>
      <c r="AG167" s="304"/>
      <c r="AH167" s="304"/>
      <c r="AI167" s="304"/>
      <c r="AJ167" s="304"/>
      <c r="AK167" s="304"/>
      <c r="AL167" s="304"/>
      <c r="AM167" s="304"/>
      <c r="AN167" s="304"/>
      <c r="AO167" s="304"/>
      <c r="AP167" s="304"/>
      <c r="AQ167" s="304"/>
      <c r="AR167" s="304"/>
      <c r="AS167" s="304"/>
      <c r="AT167" s="304"/>
      <c r="AU167" s="304"/>
      <c r="AV167" s="304"/>
      <c r="AW167" s="304"/>
      <c r="AX167" s="304"/>
      <c r="AY167" s="304"/>
      <c r="AZ167" s="304"/>
      <c r="BA167" s="304"/>
      <c r="BB167" s="304"/>
      <c r="BC167" s="304"/>
      <c r="BD167" s="304"/>
      <c r="BE167" s="304"/>
      <c r="BF167" s="304"/>
      <c r="BG167" s="304"/>
      <c r="BH167" s="304"/>
      <c r="BI167" s="304"/>
      <c r="BJ167" s="304"/>
      <c r="BK167" s="304"/>
      <c r="BL167" s="304"/>
      <c r="BM167" s="304"/>
      <c r="BN167" s="304"/>
      <c r="BO167" s="304"/>
      <c r="BP167" s="304"/>
      <c r="BQ167" s="304"/>
      <c r="BR167" s="304"/>
      <c r="BS167" s="304"/>
      <c r="BT167" s="304"/>
      <c r="BU167" s="304"/>
      <c r="BV167" s="304"/>
      <c r="BW167" s="304"/>
      <c r="BX167" s="304"/>
      <c r="BY167" s="304"/>
      <c r="BZ167" s="304"/>
      <c r="CA167" s="304"/>
      <c r="CB167" s="304"/>
      <c r="CC167" s="304"/>
      <c r="CD167" s="304"/>
      <c r="CE167" s="304"/>
      <c r="CF167" s="304"/>
      <c r="CG167" s="304"/>
      <c r="CH167" s="304"/>
      <c r="CI167" s="304"/>
      <c r="CJ167" s="304"/>
      <c r="CK167" s="304"/>
      <c r="CL167" s="304"/>
      <c r="CM167" s="304"/>
      <c r="CN167" s="304"/>
      <c r="CO167" s="304"/>
      <c r="CP167" s="304"/>
      <c r="CQ167" s="304"/>
      <c r="CR167" s="304"/>
      <c r="CS167" s="304"/>
      <c r="CT167" s="304"/>
    </row>
    <row r="168" spans="3:98" x14ac:dyDescent="0.2">
      <c r="C168"/>
      <c r="D168" s="304"/>
      <c r="E168" s="304"/>
      <c r="F168" s="304"/>
      <c r="G168" s="304"/>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304"/>
      <c r="AL168" s="304"/>
      <c r="AM168" s="304"/>
      <c r="AN168" s="304"/>
      <c r="AO168" s="304"/>
      <c r="AP168" s="304"/>
      <c r="AQ168" s="304"/>
      <c r="AR168" s="304"/>
      <c r="AS168" s="304"/>
      <c r="AT168" s="304"/>
      <c r="AU168" s="304"/>
      <c r="AV168" s="304"/>
      <c r="AW168" s="304"/>
      <c r="AX168" s="304"/>
      <c r="AY168" s="304"/>
      <c r="AZ168" s="304"/>
      <c r="BA168" s="304"/>
      <c r="BB168" s="304"/>
      <c r="BC168" s="304"/>
      <c r="BD168" s="304"/>
      <c r="BE168" s="304"/>
      <c r="BF168" s="304"/>
      <c r="BG168" s="304"/>
      <c r="BH168" s="304"/>
      <c r="BI168" s="304"/>
      <c r="BJ168" s="304"/>
      <c r="BK168" s="304"/>
      <c r="BL168" s="304"/>
      <c r="BM168" s="304"/>
      <c r="BN168" s="304"/>
      <c r="BO168" s="304"/>
      <c r="BP168" s="304"/>
      <c r="BQ168" s="304"/>
      <c r="BR168" s="304"/>
      <c r="BS168" s="304"/>
      <c r="BT168" s="304"/>
      <c r="BU168" s="304"/>
      <c r="BV168" s="304"/>
      <c r="BW168" s="304"/>
      <c r="BX168" s="304"/>
      <c r="BY168" s="304"/>
      <c r="BZ168" s="304"/>
      <c r="CA168" s="304"/>
      <c r="CB168" s="304"/>
      <c r="CC168" s="304"/>
      <c r="CD168" s="304"/>
      <c r="CE168" s="304"/>
      <c r="CF168" s="304"/>
      <c r="CG168" s="304"/>
      <c r="CH168" s="304"/>
      <c r="CI168" s="304"/>
      <c r="CJ168" s="304"/>
      <c r="CK168" s="304"/>
      <c r="CL168" s="304"/>
      <c r="CM168" s="304"/>
      <c r="CN168" s="304"/>
      <c r="CO168" s="304"/>
      <c r="CP168" s="304"/>
      <c r="CQ168" s="304"/>
      <c r="CR168" s="304"/>
      <c r="CS168" s="304"/>
      <c r="CT168" s="304"/>
    </row>
    <row r="169" spans="3:98" x14ac:dyDescent="0.2">
      <c r="C169"/>
      <c r="D169" s="304"/>
      <c r="E169" s="304"/>
      <c r="F169" s="304"/>
      <c r="G169" s="304"/>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304"/>
      <c r="AL169" s="304"/>
      <c r="AM169" s="304"/>
      <c r="AN169" s="304"/>
      <c r="AO169" s="304"/>
      <c r="AP169" s="304"/>
      <c r="AQ169" s="304"/>
      <c r="AR169" s="304"/>
      <c r="AS169" s="304"/>
      <c r="AT169" s="304"/>
      <c r="AU169" s="304"/>
      <c r="AV169" s="304"/>
      <c r="AW169" s="304"/>
      <c r="AX169" s="304"/>
      <c r="AY169" s="304"/>
      <c r="AZ169" s="304"/>
      <c r="BA169" s="304"/>
      <c r="BB169" s="304"/>
      <c r="BC169" s="304"/>
      <c r="BD169" s="304"/>
      <c r="BE169" s="304"/>
      <c r="BF169" s="304"/>
      <c r="BG169" s="304"/>
      <c r="BH169" s="304"/>
      <c r="BI169" s="304"/>
      <c r="BJ169" s="304"/>
      <c r="BK169" s="304"/>
      <c r="BL169" s="304"/>
      <c r="BM169" s="304"/>
      <c r="BN169" s="304"/>
      <c r="BO169" s="304"/>
      <c r="BP169" s="304"/>
      <c r="BQ169" s="304"/>
      <c r="BR169" s="304"/>
      <c r="BS169" s="304"/>
      <c r="BT169" s="304"/>
      <c r="BU169" s="304"/>
      <c r="BV169" s="304"/>
      <c r="BW169" s="304"/>
      <c r="BX169" s="304"/>
      <c r="BY169" s="304"/>
      <c r="BZ169" s="304"/>
      <c r="CA169" s="304"/>
      <c r="CB169" s="304"/>
      <c r="CC169" s="304"/>
      <c r="CD169" s="304"/>
      <c r="CE169" s="304"/>
      <c r="CF169" s="304"/>
      <c r="CG169" s="304"/>
      <c r="CH169" s="304"/>
      <c r="CI169" s="304"/>
      <c r="CJ169" s="304"/>
      <c r="CK169" s="304"/>
      <c r="CL169" s="304"/>
      <c r="CM169" s="304"/>
      <c r="CN169" s="304"/>
      <c r="CO169" s="304"/>
      <c r="CP169" s="304"/>
      <c r="CQ169" s="304"/>
      <c r="CR169" s="304"/>
      <c r="CS169" s="304"/>
      <c r="CT169" s="304"/>
    </row>
    <row r="170" spans="3:98" x14ac:dyDescent="0.2">
      <c r="C170"/>
      <c r="D170" s="304"/>
      <c r="E170" s="304"/>
      <c r="F170" s="304"/>
      <c r="G170" s="304"/>
      <c r="H170" s="304"/>
      <c r="I170" s="304"/>
      <c r="J170" s="304"/>
      <c r="K170" s="304"/>
      <c r="L170" s="304"/>
      <c r="M170" s="304"/>
      <c r="N170" s="304"/>
      <c r="O170" s="304"/>
      <c r="P170" s="304"/>
      <c r="Q170" s="304"/>
      <c r="R170" s="304"/>
      <c r="S170" s="304"/>
      <c r="T170" s="304"/>
      <c r="U170" s="304"/>
      <c r="V170" s="304"/>
      <c r="W170" s="304"/>
      <c r="X170" s="304"/>
      <c r="Y170" s="304"/>
      <c r="Z170" s="304"/>
      <c r="AA170" s="304"/>
      <c r="AB170" s="304"/>
      <c r="AC170" s="304"/>
      <c r="AD170" s="304"/>
      <c r="AE170" s="304"/>
      <c r="AF170" s="304"/>
      <c r="AG170" s="304"/>
      <c r="AH170" s="304"/>
      <c r="AI170" s="304"/>
      <c r="AJ170" s="304"/>
      <c r="AK170" s="304"/>
      <c r="AL170" s="304"/>
      <c r="AM170" s="304"/>
      <c r="AN170" s="304"/>
      <c r="AO170" s="304"/>
      <c r="AP170" s="304"/>
      <c r="AQ170" s="304"/>
      <c r="AR170" s="304"/>
      <c r="AS170" s="304"/>
      <c r="AT170" s="304"/>
      <c r="AU170" s="304"/>
      <c r="AV170" s="304"/>
      <c r="AW170" s="304"/>
      <c r="AX170" s="304"/>
      <c r="AY170" s="304"/>
      <c r="AZ170" s="304"/>
      <c r="BA170" s="304"/>
      <c r="BB170" s="304"/>
      <c r="BC170" s="304"/>
      <c r="BD170" s="304"/>
      <c r="BE170" s="304"/>
      <c r="BF170" s="304"/>
      <c r="BG170" s="304"/>
      <c r="BH170" s="304"/>
      <c r="BI170" s="304"/>
      <c r="BJ170" s="304"/>
      <c r="BK170" s="304"/>
      <c r="BL170" s="304"/>
      <c r="BM170" s="304"/>
      <c r="BN170" s="304"/>
      <c r="BO170" s="304"/>
      <c r="BP170" s="304"/>
      <c r="BQ170" s="304"/>
      <c r="BR170" s="304"/>
      <c r="BS170" s="304"/>
      <c r="BT170" s="304"/>
      <c r="BU170" s="304"/>
      <c r="BV170" s="304"/>
      <c r="BW170" s="304"/>
      <c r="BX170" s="304"/>
      <c r="BY170" s="304"/>
      <c r="BZ170" s="304"/>
      <c r="CA170" s="304"/>
      <c r="CB170" s="304"/>
      <c r="CC170" s="304"/>
      <c r="CD170" s="304"/>
      <c r="CE170" s="304"/>
      <c r="CF170" s="304"/>
      <c r="CG170" s="304"/>
      <c r="CH170" s="304"/>
      <c r="CI170" s="304"/>
      <c r="CJ170" s="304"/>
      <c r="CK170" s="304"/>
      <c r="CL170" s="304"/>
      <c r="CM170" s="304"/>
      <c r="CN170" s="304"/>
      <c r="CO170" s="304"/>
      <c r="CP170" s="304"/>
      <c r="CQ170" s="304"/>
      <c r="CR170" s="304"/>
      <c r="CS170" s="304"/>
      <c r="CT170" s="304"/>
    </row>
    <row r="171" spans="3:98" x14ac:dyDescent="0.2">
      <c r="C171"/>
      <c r="D171" s="304"/>
      <c r="E171" s="304"/>
      <c r="F171" s="304"/>
      <c r="G171" s="304"/>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4"/>
      <c r="AY171" s="304"/>
      <c r="AZ171" s="304"/>
      <c r="BA171" s="304"/>
      <c r="BB171" s="304"/>
      <c r="BC171" s="304"/>
      <c r="BD171" s="304"/>
      <c r="BE171" s="304"/>
      <c r="BF171" s="304"/>
      <c r="BG171" s="304"/>
      <c r="BH171" s="304"/>
      <c r="BI171" s="304"/>
      <c r="BJ171" s="304"/>
      <c r="BK171" s="304"/>
      <c r="BL171" s="304"/>
      <c r="BM171" s="304"/>
      <c r="BN171" s="304"/>
      <c r="BO171" s="304"/>
      <c r="BP171" s="304"/>
      <c r="BQ171" s="304"/>
      <c r="BR171" s="304"/>
      <c r="BS171" s="304"/>
      <c r="BT171" s="304"/>
      <c r="BU171" s="304"/>
      <c r="BV171" s="304"/>
      <c r="BW171" s="304"/>
      <c r="BX171" s="304"/>
      <c r="BY171" s="304"/>
      <c r="BZ171" s="304"/>
      <c r="CA171" s="304"/>
      <c r="CB171" s="304"/>
      <c r="CC171" s="304"/>
      <c r="CD171" s="304"/>
      <c r="CE171" s="304"/>
      <c r="CF171" s="304"/>
      <c r="CG171" s="304"/>
      <c r="CH171" s="304"/>
      <c r="CI171" s="304"/>
      <c r="CJ171" s="304"/>
      <c r="CK171" s="304"/>
      <c r="CL171" s="304"/>
      <c r="CM171" s="304"/>
      <c r="CN171" s="304"/>
      <c r="CO171" s="304"/>
      <c r="CP171" s="304"/>
      <c r="CQ171" s="304"/>
      <c r="CR171" s="304"/>
      <c r="CS171" s="304"/>
      <c r="CT171" s="304"/>
    </row>
    <row r="172" spans="3:98" x14ac:dyDescent="0.2">
      <c r="C172"/>
      <c r="D172" s="304"/>
      <c r="E172" s="304"/>
      <c r="F172" s="304"/>
      <c r="G172" s="304"/>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304"/>
      <c r="AL172" s="304"/>
      <c r="AM172" s="304"/>
      <c r="AN172" s="304"/>
      <c r="AO172" s="304"/>
      <c r="AP172" s="304"/>
      <c r="AQ172" s="304"/>
      <c r="AR172" s="304"/>
      <c r="AS172" s="304"/>
      <c r="AT172" s="304"/>
      <c r="AU172" s="304"/>
      <c r="AV172" s="304"/>
      <c r="AW172" s="304"/>
      <c r="AX172" s="304"/>
      <c r="AY172" s="304"/>
      <c r="AZ172" s="304"/>
      <c r="BA172" s="304"/>
      <c r="BB172" s="304"/>
      <c r="BC172" s="304"/>
      <c r="BD172" s="304"/>
      <c r="BE172" s="304"/>
      <c r="BF172" s="304"/>
      <c r="BG172" s="304"/>
      <c r="BH172" s="304"/>
      <c r="BI172" s="304"/>
      <c r="BJ172" s="304"/>
      <c r="BK172" s="304"/>
      <c r="BL172" s="304"/>
      <c r="BM172" s="304"/>
      <c r="BN172" s="304"/>
      <c r="BO172" s="304"/>
      <c r="BP172" s="304"/>
      <c r="BQ172" s="304"/>
      <c r="BR172" s="304"/>
      <c r="BS172" s="304"/>
      <c r="BT172" s="304"/>
      <c r="BU172" s="304"/>
      <c r="BV172" s="304"/>
      <c r="BW172" s="304"/>
      <c r="BX172" s="304"/>
      <c r="BY172" s="304"/>
      <c r="BZ172" s="304"/>
      <c r="CA172" s="304"/>
      <c r="CB172" s="304"/>
      <c r="CC172" s="304"/>
      <c r="CD172" s="304"/>
      <c r="CE172" s="304"/>
      <c r="CF172" s="304"/>
      <c r="CG172" s="304"/>
      <c r="CH172" s="304"/>
      <c r="CI172" s="304"/>
      <c r="CJ172" s="304"/>
      <c r="CK172" s="304"/>
      <c r="CL172" s="304"/>
      <c r="CM172" s="304"/>
      <c r="CN172" s="304"/>
      <c r="CO172" s="304"/>
      <c r="CP172" s="304"/>
      <c r="CQ172" s="304"/>
      <c r="CR172" s="304"/>
      <c r="CS172" s="304"/>
      <c r="CT172" s="304"/>
    </row>
    <row r="173" spans="3:98" x14ac:dyDescent="0.2">
      <c r="C173"/>
      <c r="D173" s="304"/>
      <c r="E173" s="304"/>
      <c r="F173" s="304"/>
      <c r="G173" s="304"/>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304"/>
      <c r="AL173" s="304"/>
      <c r="AM173" s="304"/>
      <c r="AN173" s="304"/>
      <c r="AO173" s="304"/>
      <c r="AP173" s="304"/>
      <c r="AQ173" s="304"/>
      <c r="AR173" s="304"/>
      <c r="AS173" s="304"/>
      <c r="AT173" s="304"/>
      <c r="AU173" s="304"/>
      <c r="AV173" s="304"/>
      <c r="AW173" s="304"/>
      <c r="AX173" s="304"/>
      <c r="AY173" s="304"/>
      <c r="AZ173" s="304"/>
      <c r="BA173" s="304"/>
      <c r="BB173" s="304"/>
      <c r="BC173" s="304"/>
      <c r="BD173" s="304"/>
      <c r="BE173" s="304"/>
      <c r="BF173" s="304"/>
      <c r="BG173" s="304"/>
      <c r="BH173" s="304"/>
      <c r="BI173" s="304"/>
      <c r="BJ173" s="304"/>
      <c r="BK173" s="304"/>
      <c r="BL173" s="304"/>
      <c r="BM173" s="304"/>
      <c r="BN173" s="304"/>
      <c r="BO173" s="304"/>
      <c r="BP173" s="304"/>
      <c r="BQ173" s="304"/>
      <c r="BR173" s="304"/>
      <c r="BS173" s="304"/>
      <c r="BT173" s="304"/>
      <c r="BU173" s="304"/>
      <c r="BV173" s="304"/>
      <c r="BW173" s="304"/>
      <c r="BX173" s="304"/>
      <c r="BY173" s="304"/>
      <c r="BZ173" s="304"/>
      <c r="CA173" s="304"/>
      <c r="CB173" s="304"/>
      <c r="CC173" s="304"/>
      <c r="CD173" s="304"/>
      <c r="CE173" s="304"/>
      <c r="CF173" s="304"/>
      <c r="CG173" s="304"/>
      <c r="CH173" s="304"/>
      <c r="CI173" s="304"/>
      <c r="CJ173" s="304"/>
      <c r="CK173" s="304"/>
      <c r="CL173" s="304"/>
      <c r="CM173" s="304"/>
      <c r="CN173" s="304"/>
      <c r="CO173" s="304"/>
      <c r="CP173" s="304"/>
      <c r="CQ173" s="304"/>
      <c r="CR173" s="304"/>
      <c r="CS173" s="304"/>
      <c r="CT173" s="304"/>
    </row>
    <row r="174" spans="3:98" x14ac:dyDescent="0.2">
      <c r="C174"/>
      <c r="D174" s="304"/>
      <c r="E174" s="304"/>
      <c r="F174" s="304"/>
      <c r="G174" s="304"/>
      <c r="H174" s="304"/>
      <c r="I174" s="304"/>
      <c r="J174" s="304"/>
      <c r="K174" s="304"/>
      <c r="L174" s="304"/>
      <c r="M174" s="304"/>
      <c r="N174" s="304"/>
      <c r="O174" s="304"/>
      <c r="P174" s="304"/>
      <c r="Q174" s="304"/>
      <c r="R174" s="304"/>
      <c r="S174" s="304"/>
      <c r="T174" s="304"/>
      <c r="U174" s="304"/>
      <c r="V174" s="304"/>
      <c r="W174" s="304"/>
      <c r="X174" s="304"/>
      <c r="Y174" s="304"/>
      <c r="Z174" s="304"/>
      <c r="AA174" s="304"/>
      <c r="AB174" s="304"/>
      <c r="AC174" s="304"/>
      <c r="AD174" s="304"/>
      <c r="AE174" s="304"/>
      <c r="AF174" s="304"/>
      <c r="AG174" s="304"/>
      <c r="AH174" s="304"/>
      <c r="AI174" s="304"/>
      <c r="AJ174" s="304"/>
      <c r="AK174" s="304"/>
      <c r="AL174" s="304"/>
      <c r="AM174" s="304"/>
      <c r="AN174" s="304"/>
      <c r="AO174" s="304"/>
      <c r="AP174" s="304"/>
      <c r="AQ174" s="304"/>
      <c r="AR174" s="304"/>
      <c r="AS174" s="304"/>
      <c r="AT174" s="304"/>
      <c r="AU174" s="304"/>
      <c r="AV174" s="304"/>
      <c r="AW174" s="304"/>
      <c r="AX174" s="304"/>
      <c r="AY174" s="304"/>
      <c r="AZ174" s="304"/>
      <c r="BA174" s="304"/>
      <c r="BB174" s="304"/>
      <c r="BC174" s="304"/>
      <c r="BD174" s="304"/>
      <c r="BE174" s="304"/>
      <c r="BF174" s="304"/>
      <c r="BG174" s="304"/>
      <c r="BH174" s="304"/>
      <c r="BI174" s="304"/>
      <c r="BJ174" s="304"/>
      <c r="BK174" s="304"/>
      <c r="BL174" s="304"/>
      <c r="BM174" s="304"/>
      <c r="BN174" s="304"/>
      <c r="BO174" s="304"/>
      <c r="BP174" s="304"/>
      <c r="BQ174" s="304"/>
      <c r="BR174" s="304"/>
      <c r="BS174" s="304"/>
      <c r="BT174" s="304"/>
      <c r="BU174" s="304"/>
      <c r="BV174" s="304"/>
      <c r="BW174" s="304"/>
      <c r="BX174" s="304"/>
      <c r="BY174" s="304"/>
      <c r="BZ174" s="304"/>
      <c r="CA174" s="304"/>
      <c r="CB174" s="304"/>
      <c r="CC174" s="304"/>
      <c r="CD174" s="304"/>
      <c r="CE174" s="304"/>
      <c r="CF174" s="304"/>
      <c r="CG174" s="304"/>
      <c r="CH174" s="304"/>
      <c r="CI174" s="304"/>
      <c r="CJ174" s="304"/>
      <c r="CK174" s="304"/>
      <c r="CL174" s="304"/>
      <c r="CM174" s="304"/>
      <c r="CN174" s="304"/>
      <c r="CO174" s="304"/>
      <c r="CP174" s="304"/>
      <c r="CQ174" s="304"/>
      <c r="CR174" s="304"/>
      <c r="CS174" s="304"/>
      <c r="CT174" s="304"/>
    </row>
    <row r="175" spans="3:98" x14ac:dyDescent="0.2">
      <c r="C175"/>
      <c r="D175" s="304"/>
      <c r="E175" s="304"/>
      <c r="F175" s="304"/>
      <c r="G175" s="304"/>
      <c r="H175" s="304"/>
      <c r="I175" s="304"/>
      <c r="J175" s="304"/>
      <c r="K175" s="304"/>
      <c r="L175" s="304"/>
      <c r="M175" s="304"/>
      <c r="N175" s="304"/>
      <c r="O175" s="304"/>
      <c r="P175" s="304"/>
      <c r="Q175" s="304"/>
      <c r="R175" s="304"/>
      <c r="S175" s="304"/>
      <c r="T175" s="304"/>
      <c r="U175" s="304"/>
      <c r="V175" s="304"/>
      <c r="W175" s="304"/>
      <c r="X175" s="304"/>
      <c r="Y175" s="304"/>
      <c r="Z175" s="304"/>
      <c r="AA175" s="304"/>
      <c r="AB175" s="304"/>
      <c r="AC175" s="304"/>
      <c r="AD175" s="304"/>
      <c r="AE175" s="304"/>
      <c r="AF175" s="304"/>
      <c r="AG175" s="304"/>
      <c r="AH175" s="304"/>
      <c r="AI175" s="304"/>
      <c r="AJ175" s="304"/>
      <c r="AK175" s="304"/>
      <c r="AL175" s="304"/>
      <c r="AM175" s="304"/>
      <c r="AN175" s="304"/>
      <c r="AO175" s="304"/>
      <c r="AP175" s="304"/>
      <c r="AQ175" s="304"/>
      <c r="AR175" s="304"/>
      <c r="AS175" s="304"/>
      <c r="AT175" s="304"/>
      <c r="AU175" s="304"/>
      <c r="AV175" s="304"/>
      <c r="AW175" s="304"/>
      <c r="AX175" s="304"/>
      <c r="AY175" s="304"/>
      <c r="AZ175" s="304"/>
      <c r="BA175" s="304"/>
      <c r="BB175" s="304"/>
      <c r="BC175" s="304"/>
      <c r="BD175" s="304"/>
      <c r="BE175" s="304"/>
      <c r="BF175" s="304"/>
      <c r="BG175" s="304"/>
      <c r="BH175" s="304"/>
      <c r="BI175" s="304"/>
      <c r="BJ175" s="304"/>
      <c r="BK175" s="304"/>
      <c r="BL175" s="304"/>
      <c r="BM175" s="304"/>
      <c r="BN175" s="304"/>
      <c r="BO175" s="304"/>
      <c r="BP175" s="304"/>
      <c r="BQ175" s="304"/>
      <c r="BR175" s="304"/>
      <c r="BS175" s="304"/>
      <c r="BT175" s="304"/>
      <c r="BU175" s="304"/>
      <c r="BV175" s="304"/>
      <c r="BW175" s="304"/>
      <c r="BX175" s="304"/>
      <c r="BY175" s="304"/>
      <c r="BZ175" s="304"/>
      <c r="CA175" s="304"/>
      <c r="CB175" s="304"/>
      <c r="CC175" s="304"/>
      <c r="CD175" s="304"/>
      <c r="CE175" s="304"/>
      <c r="CF175" s="304"/>
      <c r="CG175" s="304"/>
      <c r="CH175" s="304"/>
      <c r="CI175" s="304"/>
      <c r="CJ175" s="304"/>
      <c r="CK175" s="304"/>
      <c r="CL175" s="304"/>
      <c r="CM175" s="304"/>
      <c r="CN175" s="304"/>
      <c r="CO175" s="304"/>
      <c r="CP175" s="304"/>
      <c r="CQ175" s="304"/>
      <c r="CR175" s="304"/>
      <c r="CS175" s="304"/>
      <c r="CT175" s="304"/>
    </row>
    <row r="176" spans="3:98" x14ac:dyDescent="0.2">
      <c r="C176"/>
      <c r="D176" s="304"/>
      <c r="E176" s="304"/>
      <c r="F176" s="304"/>
      <c r="G176" s="304"/>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304"/>
      <c r="AL176" s="304"/>
      <c r="AM176" s="304"/>
      <c r="AN176" s="304"/>
      <c r="AO176" s="304"/>
      <c r="AP176" s="304"/>
      <c r="AQ176" s="304"/>
      <c r="AR176" s="304"/>
      <c r="AS176" s="304"/>
      <c r="AT176" s="304"/>
      <c r="AU176" s="304"/>
      <c r="AV176" s="304"/>
      <c r="AW176" s="304"/>
      <c r="AX176" s="304"/>
      <c r="AY176" s="304"/>
      <c r="AZ176" s="304"/>
      <c r="BA176" s="304"/>
      <c r="BB176" s="304"/>
      <c r="BC176" s="304"/>
      <c r="BD176" s="304"/>
      <c r="BE176" s="304"/>
      <c r="BF176" s="304"/>
      <c r="BG176" s="304"/>
      <c r="BH176" s="304"/>
      <c r="BI176" s="304"/>
      <c r="BJ176" s="304"/>
      <c r="BK176" s="304"/>
      <c r="BL176" s="304"/>
      <c r="BM176" s="304"/>
      <c r="BN176" s="304"/>
      <c r="BO176" s="304"/>
      <c r="BP176" s="304"/>
      <c r="BQ176" s="304"/>
      <c r="BR176" s="304"/>
      <c r="BS176" s="304"/>
      <c r="BT176" s="304"/>
      <c r="BU176" s="304"/>
      <c r="BV176" s="304"/>
      <c r="BW176" s="304"/>
      <c r="BX176" s="304"/>
      <c r="BY176" s="304"/>
      <c r="BZ176" s="304"/>
      <c r="CA176" s="304"/>
      <c r="CB176" s="304"/>
      <c r="CC176" s="304"/>
      <c r="CD176" s="304"/>
      <c r="CE176" s="304"/>
      <c r="CF176" s="304"/>
      <c r="CG176" s="304"/>
      <c r="CH176" s="304"/>
      <c r="CI176" s="304"/>
      <c r="CJ176" s="304"/>
      <c r="CK176" s="304"/>
      <c r="CL176" s="304"/>
      <c r="CM176" s="304"/>
      <c r="CN176" s="304"/>
      <c r="CO176" s="304"/>
      <c r="CP176" s="304"/>
      <c r="CQ176" s="304"/>
      <c r="CR176" s="304"/>
      <c r="CS176" s="304"/>
      <c r="CT176" s="304"/>
    </row>
    <row r="177" spans="3:98" x14ac:dyDescent="0.2">
      <c r="C177"/>
      <c r="D177" s="304"/>
      <c r="E177" s="304"/>
      <c r="F177" s="304"/>
      <c r="G177" s="304"/>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304"/>
      <c r="AL177" s="304"/>
      <c r="AM177" s="304"/>
      <c r="AN177" s="304"/>
      <c r="AO177" s="304"/>
      <c r="AP177" s="304"/>
      <c r="AQ177" s="304"/>
      <c r="AR177" s="304"/>
      <c r="AS177" s="304"/>
      <c r="AT177" s="304"/>
      <c r="AU177" s="304"/>
      <c r="AV177" s="304"/>
      <c r="AW177" s="304"/>
      <c r="AX177" s="304"/>
      <c r="AY177" s="304"/>
      <c r="AZ177" s="304"/>
      <c r="BA177" s="304"/>
      <c r="BB177" s="304"/>
      <c r="BC177" s="304"/>
      <c r="BD177" s="304"/>
      <c r="BE177" s="304"/>
      <c r="BF177" s="304"/>
      <c r="BG177" s="304"/>
      <c r="BH177" s="304"/>
      <c r="BI177" s="304"/>
      <c r="BJ177" s="304"/>
      <c r="BK177" s="304"/>
      <c r="BL177" s="304"/>
      <c r="BM177" s="304"/>
      <c r="BN177" s="304"/>
      <c r="BO177" s="304"/>
      <c r="BP177" s="304"/>
      <c r="BQ177" s="304"/>
      <c r="BR177" s="304"/>
      <c r="BS177" s="304"/>
      <c r="BT177" s="304"/>
      <c r="BU177" s="304"/>
      <c r="BV177" s="304"/>
      <c r="BW177" s="304"/>
      <c r="BX177" s="304"/>
      <c r="BY177" s="304"/>
      <c r="BZ177" s="304"/>
      <c r="CA177" s="304"/>
      <c r="CB177" s="304"/>
      <c r="CC177" s="304"/>
      <c r="CD177" s="304"/>
      <c r="CE177" s="304"/>
      <c r="CF177" s="304"/>
      <c r="CG177" s="304"/>
      <c r="CH177" s="304"/>
      <c r="CI177" s="304"/>
      <c r="CJ177" s="304"/>
      <c r="CK177" s="304"/>
      <c r="CL177" s="304"/>
      <c r="CM177" s="304"/>
      <c r="CN177" s="304"/>
      <c r="CO177" s="304"/>
      <c r="CP177" s="304"/>
      <c r="CQ177" s="304"/>
      <c r="CR177" s="304"/>
      <c r="CS177" s="304"/>
      <c r="CT177" s="304"/>
    </row>
    <row r="178" spans="3:98" x14ac:dyDescent="0.2">
      <c r="C178"/>
      <c r="D178" s="304"/>
      <c r="E178" s="304"/>
      <c r="F178" s="304"/>
      <c r="G178" s="304"/>
      <c r="H178" s="304"/>
      <c r="I178" s="304"/>
      <c r="J178" s="304"/>
      <c r="K178" s="304"/>
      <c r="L178" s="304"/>
      <c r="M178" s="304"/>
      <c r="N178" s="304"/>
      <c r="O178" s="304"/>
      <c r="P178" s="304"/>
      <c r="Q178" s="304"/>
      <c r="R178" s="304"/>
      <c r="S178" s="304"/>
      <c r="T178" s="304"/>
      <c r="U178" s="304"/>
      <c r="V178" s="304"/>
      <c r="W178" s="304"/>
      <c r="X178" s="304"/>
      <c r="Y178" s="304"/>
      <c r="Z178" s="304"/>
      <c r="AA178" s="304"/>
      <c r="AB178" s="304"/>
      <c r="AC178" s="304"/>
      <c r="AD178" s="304"/>
      <c r="AE178" s="304"/>
      <c r="AF178" s="304"/>
      <c r="AG178" s="304"/>
      <c r="AH178" s="304"/>
      <c r="AI178" s="304"/>
      <c r="AJ178" s="304"/>
      <c r="AK178" s="304"/>
      <c r="AL178" s="304"/>
      <c r="AM178" s="304"/>
      <c r="AN178" s="304"/>
      <c r="AO178" s="304"/>
      <c r="AP178" s="304"/>
      <c r="AQ178" s="304"/>
      <c r="AR178" s="304"/>
      <c r="AS178" s="304"/>
      <c r="AT178" s="304"/>
      <c r="AU178" s="304"/>
      <c r="AV178" s="304"/>
      <c r="AW178" s="304"/>
      <c r="AX178" s="304"/>
      <c r="AY178" s="304"/>
      <c r="AZ178" s="304"/>
      <c r="BA178" s="304"/>
      <c r="BB178" s="304"/>
      <c r="BC178" s="304"/>
      <c r="BD178" s="304"/>
      <c r="BE178" s="304"/>
      <c r="BF178" s="304"/>
      <c r="BG178" s="304"/>
      <c r="BH178" s="304"/>
      <c r="BI178" s="304"/>
      <c r="BJ178" s="304"/>
      <c r="BK178" s="304"/>
      <c r="BL178" s="304"/>
      <c r="BM178" s="304"/>
      <c r="BN178" s="304"/>
      <c r="BO178" s="304"/>
      <c r="BP178" s="304"/>
      <c r="BQ178" s="304"/>
      <c r="BR178" s="304"/>
      <c r="BS178" s="304"/>
      <c r="BT178" s="304"/>
      <c r="BU178" s="304"/>
      <c r="BV178" s="304"/>
      <c r="BW178" s="304"/>
      <c r="BX178" s="304"/>
      <c r="BY178" s="304"/>
      <c r="BZ178" s="304"/>
      <c r="CA178" s="304"/>
      <c r="CB178" s="304"/>
      <c r="CC178" s="304"/>
      <c r="CD178" s="304"/>
      <c r="CE178" s="304"/>
      <c r="CF178" s="304"/>
      <c r="CG178" s="304"/>
      <c r="CH178" s="304"/>
      <c r="CI178" s="304"/>
      <c r="CJ178" s="304"/>
      <c r="CK178" s="304"/>
      <c r="CL178" s="304"/>
      <c r="CM178" s="304"/>
      <c r="CN178" s="304"/>
      <c r="CO178" s="304"/>
      <c r="CP178" s="304"/>
      <c r="CQ178" s="304"/>
      <c r="CR178" s="304"/>
      <c r="CS178" s="304"/>
      <c r="CT178" s="304"/>
    </row>
    <row r="179" spans="3:98" x14ac:dyDescent="0.2">
      <c r="C179"/>
      <c r="D179" s="304"/>
      <c r="E179" s="304"/>
      <c r="F179" s="304"/>
      <c r="G179" s="304"/>
      <c r="H179" s="304"/>
      <c r="I179" s="304"/>
      <c r="J179" s="304"/>
      <c r="K179" s="304"/>
      <c r="L179" s="304"/>
      <c r="M179" s="304"/>
      <c r="N179" s="304"/>
      <c r="O179" s="304"/>
      <c r="P179" s="304"/>
      <c r="Q179" s="304"/>
      <c r="R179" s="304"/>
      <c r="S179" s="304"/>
      <c r="T179" s="304"/>
      <c r="U179" s="304"/>
      <c r="V179" s="304"/>
      <c r="W179" s="304"/>
      <c r="X179" s="304"/>
      <c r="Y179" s="304"/>
      <c r="Z179" s="304"/>
      <c r="AA179" s="304"/>
      <c r="AB179" s="304"/>
      <c r="AC179" s="304"/>
      <c r="AD179" s="304"/>
      <c r="AE179" s="304"/>
      <c r="AF179" s="304"/>
      <c r="AG179" s="304"/>
      <c r="AH179" s="304"/>
      <c r="AI179" s="304"/>
      <c r="AJ179" s="304"/>
      <c r="AK179" s="304"/>
      <c r="AL179" s="304"/>
      <c r="AM179" s="304"/>
      <c r="AN179" s="304"/>
      <c r="AO179" s="304"/>
      <c r="AP179" s="304"/>
      <c r="AQ179" s="304"/>
      <c r="AR179" s="304"/>
      <c r="AS179" s="304"/>
      <c r="AT179" s="304"/>
      <c r="AU179" s="304"/>
      <c r="AV179" s="304"/>
      <c r="AW179" s="304"/>
      <c r="AX179" s="304"/>
      <c r="AY179" s="304"/>
      <c r="AZ179" s="304"/>
      <c r="BA179" s="304"/>
      <c r="BB179" s="304"/>
      <c r="BC179" s="304"/>
      <c r="BD179" s="304"/>
      <c r="BE179" s="304"/>
      <c r="BF179" s="304"/>
      <c r="BG179" s="304"/>
      <c r="BH179" s="304"/>
      <c r="BI179" s="304"/>
      <c r="BJ179" s="304"/>
      <c r="BK179" s="304"/>
      <c r="BL179" s="304"/>
      <c r="BM179" s="304"/>
      <c r="BN179" s="304"/>
      <c r="BO179" s="304"/>
      <c r="BP179" s="304"/>
      <c r="BQ179" s="304"/>
      <c r="BR179" s="304"/>
      <c r="BS179" s="304"/>
      <c r="BT179" s="304"/>
      <c r="BU179" s="304"/>
      <c r="BV179" s="304"/>
      <c r="BW179" s="304"/>
      <c r="BX179" s="304"/>
      <c r="BY179" s="304"/>
      <c r="BZ179" s="304"/>
      <c r="CA179" s="304"/>
      <c r="CB179" s="304"/>
      <c r="CC179" s="304"/>
      <c r="CD179" s="304"/>
      <c r="CE179" s="304"/>
      <c r="CF179" s="304"/>
      <c r="CG179" s="304"/>
      <c r="CH179" s="304"/>
      <c r="CI179" s="304"/>
      <c r="CJ179" s="304"/>
      <c r="CK179" s="304"/>
      <c r="CL179" s="304"/>
      <c r="CM179" s="304"/>
      <c r="CN179" s="304"/>
      <c r="CO179" s="304"/>
      <c r="CP179" s="304"/>
      <c r="CQ179" s="304"/>
      <c r="CR179" s="304"/>
      <c r="CS179" s="304"/>
      <c r="CT179" s="304"/>
    </row>
    <row r="180" spans="3:98" x14ac:dyDescent="0.2">
      <c r="C180"/>
      <c r="D180" s="304"/>
      <c r="E180" s="304"/>
      <c r="F180" s="304"/>
      <c r="G180" s="304"/>
      <c r="H180" s="304"/>
      <c r="I180" s="304"/>
      <c r="J180" s="304"/>
      <c r="K180" s="304"/>
      <c r="L180" s="304"/>
      <c r="M180" s="304"/>
      <c r="N180" s="304"/>
      <c r="O180" s="304"/>
      <c r="P180" s="304"/>
      <c r="Q180" s="304"/>
      <c r="R180" s="304"/>
      <c r="S180" s="304"/>
      <c r="T180" s="304"/>
      <c r="U180" s="304"/>
      <c r="V180" s="304"/>
      <c r="W180" s="304"/>
      <c r="X180" s="304"/>
      <c r="Y180" s="304"/>
      <c r="Z180" s="304"/>
      <c r="AA180" s="304"/>
      <c r="AB180" s="304"/>
      <c r="AC180" s="304"/>
      <c r="AD180" s="304"/>
      <c r="AE180" s="304"/>
      <c r="AF180" s="304"/>
      <c r="AG180" s="304"/>
      <c r="AH180" s="304"/>
      <c r="AI180" s="304"/>
      <c r="AJ180" s="304"/>
      <c r="AK180" s="304"/>
      <c r="AL180" s="304"/>
      <c r="AM180" s="304"/>
      <c r="AN180" s="304"/>
      <c r="AO180" s="304"/>
      <c r="AP180" s="304"/>
      <c r="AQ180" s="304"/>
      <c r="AR180" s="304"/>
      <c r="AS180" s="304"/>
      <c r="AT180" s="304"/>
      <c r="AU180" s="304"/>
      <c r="AV180" s="304"/>
      <c r="AW180" s="304"/>
      <c r="AX180" s="304"/>
      <c r="AY180" s="304"/>
      <c r="AZ180" s="304"/>
      <c r="BA180" s="304"/>
      <c r="BB180" s="304"/>
      <c r="BC180" s="304"/>
      <c r="BD180" s="304"/>
      <c r="BE180" s="304"/>
      <c r="BF180" s="304"/>
      <c r="BG180" s="304"/>
      <c r="BH180" s="304"/>
      <c r="BI180" s="304"/>
      <c r="BJ180" s="304"/>
      <c r="BK180" s="304"/>
      <c r="BL180" s="304"/>
      <c r="BM180" s="304"/>
      <c r="BN180" s="304"/>
      <c r="BO180" s="304"/>
      <c r="BP180" s="304"/>
      <c r="BQ180" s="304"/>
      <c r="BR180" s="304"/>
      <c r="BS180" s="304"/>
      <c r="BT180" s="304"/>
      <c r="BU180" s="304"/>
      <c r="BV180" s="304"/>
      <c r="BW180" s="304"/>
      <c r="BX180" s="304"/>
      <c r="BY180" s="304"/>
      <c r="BZ180" s="304"/>
      <c r="CA180" s="304"/>
      <c r="CB180" s="304"/>
      <c r="CC180" s="304"/>
      <c r="CD180" s="304"/>
      <c r="CE180" s="304"/>
      <c r="CF180" s="304"/>
      <c r="CG180" s="304"/>
      <c r="CH180" s="304"/>
      <c r="CI180" s="304"/>
      <c r="CJ180" s="304"/>
      <c r="CK180" s="304"/>
      <c r="CL180" s="304"/>
      <c r="CM180" s="304"/>
      <c r="CN180" s="304"/>
      <c r="CO180" s="304"/>
      <c r="CP180" s="304"/>
      <c r="CQ180" s="304"/>
      <c r="CR180" s="304"/>
      <c r="CS180" s="304"/>
      <c r="CT180" s="304"/>
    </row>
    <row r="181" spans="3:98" x14ac:dyDescent="0.2">
      <c r="C181"/>
      <c r="D181" s="304"/>
      <c r="E181" s="304"/>
      <c r="F181" s="304"/>
      <c r="G181" s="304"/>
      <c r="H181" s="304"/>
      <c r="I181" s="304"/>
      <c r="J181" s="304"/>
      <c r="K181" s="304"/>
      <c r="L181" s="304"/>
      <c r="M181" s="304"/>
      <c r="N181" s="304"/>
      <c r="O181" s="304"/>
      <c r="P181" s="304"/>
      <c r="Q181" s="304"/>
      <c r="R181" s="304"/>
      <c r="S181" s="304"/>
      <c r="T181" s="304"/>
      <c r="U181" s="304"/>
      <c r="V181" s="304"/>
      <c r="W181" s="304"/>
      <c r="X181" s="304"/>
      <c r="Y181" s="304"/>
      <c r="Z181" s="304"/>
      <c r="AA181" s="304"/>
      <c r="AB181" s="304"/>
      <c r="AC181" s="304"/>
      <c r="AD181" s="304"/>
      <c r="AE181" s="304"/>
      <c r="AF181" s="304"/>
      <c r="AG181" s="304"/>
      <c r="AH181" s="304"/>
      <c r="AI181" s="304"/>
      <c r="AJ181" s="304"/>
      <c r="AK181" s="304"/>
      <c r="AL181" s="304"/>
      <c r="AM181" s="304"/>
      <c r="AN181" s="304"/>
      <c r="AO181" s="304"/>
      <c r="AP181" s="304"/>
      <c r="AQ181" s="304"/>
      <c r="AR181" s="304"/>
      <c r="AS181" s="304"/>
      <c r="AT181" s="304"/>
      <c r="AU181" s="304"/>
      <c r="AV181" s="304"/>
      <c r="AW181" s="304"/>
      <c r="AX181" s="304"/>
      <c r="AY181" s="304"/>
      <c r="AZ181" s="304"/>
      <c r="BA181" s="304"/>
      <c r="BB181" s="304"/>
      <c r="BC181" s="304"/>
      <c r="BD181" s="304"/>
      <c r="BE181" s="304"/>
      <c r="BF181" s="304"/>
      <c r="BG181" s="304"/>
      <c r="BH181" s="304"/>
      <c r="BI181" s="304"/>
      <c r="BJ181" s="304"/>
      <c r="BK181" s="304"/>
      <c r="BL181" s="304"/>
      <c r="BM181" s="304"/>
      <c r="BN181" s="304"/>
      <c r="BO181" s="304"/>
      <c r="BP181" s="304"/>
      <c r="BQ181" s="304"/>
      <c r="BR181" s="304"/>
      <c r="BS181" s="304"/>
      <c r="BT181" s="304"/>
      <c r="BU181" s="304"/>
      <c r="BV181" s="304"/>
      <c r="BW181" s="304"/>
      <c r="BX181" s="304"/>
      <c r="BY181" s="304"/>
      <c r="BZ181" s="304"/>
      <c r="CA181" s="304"/>
      <c r="CB181" s="304"/>
      <c r="CC181" s="304"/>
      <c r="CD181" s="304"/>
      <c r="CE181" s="304"/>
      <c r="CF181" s="304"/>
      <c r="CG181" s="304"/>
      <c r="CH181" s="304"/>
      <c r="CI181" s="304"/>
      <c r="CJ181" s="304"/>
      <c r="CK181" s="304"/>
      <c r="CL181" s="304"/>
      <c r="CM181" s="304"/>
      <c r="CN181" s="304"/>
      <c r="CO181" s="304"/>
      <c r="CP181" s="304"/>
      <c r="CQ181" s="304"/>
      <c r="CR181" s="304"/>
      <c r="CS181" s="304"/>
      <c r="CT181" s="304"/>
    </row>
    <row r="182" spans="3:98" x14ac:dyDescent="0.2">
      <c r="C182"/>
      <c r="D182" s="304"/>
      <c r="E182" s="304"/>
      <c r="F182" s="304"/>
      <c r="G182" s="304"/>
      <c r="H182" s="304"/>
      <c r="I182" s="304"/>
      <c r="J182" s="304"/>
      <c r="K182" s="304"/>
      <c r="L182" s="304"/>
      <c r="M182" s="304"/>
      <c r="N182" s="304"/>
      <c r="O182" s="304"/>
      <c r="P182" s="304"/>
      <c r="Q182" s="304"/>
      <c r="R182" s="304"/>
      <c r="S182" s="304"/>
      <c r="T182" s="304"/>
      <c r="U182" s="304"/>
      <c r="V182" s="304"/>
      <c r="W182" s="304"/>
      <c r="X182" s="304"/>
      <c r="Y182" s="304"/>
      <c r="Z182" s="304"/>
      <c r="AA182" s="304"/>
      <c r="AB182" s="304"/>
      <c r="AC182" s="304"/>
      <c r="AD182" s="304"/>
      <c r="AE182" s="304"/>
      <c r="AF182" s="304"/>
      <c r="AG182" s="304"/>
      <c r="AH182" s="304"/>
      <c r="AI182" s="304"/>
      <c r="AJ182" s="304"/>
      <c r="AK182" s="304"/>
      <c r="AL182" s="304"/>
      <c r="AM182" s="304"/>
      <c r="AN182" s="304"/>
      <c r="AO182" s="304"/>
      <c r="AP182" s="304"/>
      <c r="AQ182" s="304"/>
      <c r="AR182" s="304"/>
      <c r="AS182" s="304"/>
      <c r="AT182" s="304"/>
      <c r="AU182" s="304"/>
      <c r="AV182" s="304"/>
      <c r="AW182" s="304"/>
      <c r="AX182" s="304"/>
      <c r="AY182" s="304"/>
      <c r="AZ182" s="304"/>
      <c r="BA182" s="304"/>
      <c r="BB182" s="304"/>
      <c r="BC182" s="304"/>
      <c r="BD182" s="304"/>
      <c r="BE182" s="304"/>
      <c r="BF182" s="304"/>
      <c r="BG182" s="304"/>
      <c r="BH182" s="304"/>
      <c r="BI182" s="304"/>
      <c r="BJ182" s="304"/>
      <c r="BK182" s="304"/>
      <c r="BL182" s="304"/>
      <c r="BM182" s="304"/>
      <c r="BN182" s="304"/>
      <c r="BO182" s="304"/>
      <c r="BP182" s="304"/>
      <c r="BQ182" s="304"/>
      <c r="BR182" s="304"/>
      <c r="BS182" s="304"/>
      <c r="BT182" s="304"/>
      <c r="BU182" s="304"/>
      <c r="BV182" s="304"/>
      <c r="BW182" s="304"/>
      <c r="BX182" s="304"/>
      <c r="BY182" s="304"/>
      <c r="BZ182" s="304"/>
      <c r="CA182" s="304"/>
      <c r="CB182" s="304"/>
      <c r="CC182" s="304"/>
      <c r="CD182" s="304"/>
      <c r="CE182" s="304"/>
      <c r="CF182" s="304"/>
      <c r="CG182" s="304"/>
      <c r="CH182" s="304"/>
      <c r="CI182" s="304"/>
      <c r="CJ182" s="304"/>
      <c r="CK182" s="304"/>
      <c r="CL182" s="304"/>
      <c r="CM182" s="304"/>
      <c r="CN182" s="304"/>
      <c r="CO182" s="304"/>
      <c r="CP182" s="304"/>
      <c r="CQ182" s="304"/>
      <c r="CR182" s="304"/>
      <c r="CS182" s="304"/>
      <c r="CT182" s="304"/>
    </row>
    <row r="183" spans="3:98" x14ac:dyDescent="0.2">
      <c r="C183"/>
      <c r="D183" s="304"/>
      <c r="E183" s="304"/>
      <c r="F183" s="304"/>
      <c r="G183" s="304"/>
      <c r="H183" s="304"/>
      <c r="I183" s="304"/>
      <c r="J183" s="304"/>
      <c r="K183" s="304"/>
      <c r="L183" s="304"/>
      <c r="M183" s="304"/>
      <c r="N183" s="304"/>
      <c r="O183" s="304"/>
      <c r="P183" s="304"/>
      <c r="Q183" s="304"/>
      <c r="R183" s="304"/>
      <c r="S183" s="304"/>
      <c r="T183" s="304"/>
      <c r="U183" s="304"/>
      <c r="V183" s="304"/>
      <c r="W183" s="304"/>
      <c r="X183" s="304"/>
      <c r="Y183" s="304"/>
      <c r="Z183" s="304"/>
      <c r="AA183" s="304"/>
      <c r="AB183" s="304"/>
      <c r="AC183" s="304"/>
      <c r="AD183" s="304"/>
      <c r="AE183" s="304"/>
      <c r="AF183" s="304"/>
      <c r="AG183" s="304"/>
      <c r="AH183" s="304"/>
      <c r="AI183" s="304"/>
      <c r="AJ183" s="304"/>
      <c r="AK183" s="304"/>
      <c r="AL183" s="304"/>
      <c r="AM183" s="304"/>
      <c r="AN183" s="304"/>
      <c r="AO183" s="304"/>
      <c r="AP183" s="304"/>
      <c r="AQ183" s="304"/>
      <c r="AR183" s="304"/>
      <c r="AS183" s="304"/>
      <c r="AT183" s="304"/>
      <c r="AU183" s="304"/>
      <c r="AV183" s="304"/>
      <c r="AW183" s="304"/>
      <c r="AX183" s="304"/>
      <c r="AY183" s="304"/>
      <c r="AZ183" s="304"/>
      <c r="BA183" s="304"/>
      <c r="BB183" s="304"/>
      <c r="BC183" s="304"/>
      <c r="BD183" s="304"/>
      <c r="BE183" s="304"/>
      <c r="BF183" s="304"/>
      <c r="BG183" s="304"/>
      <c r="BH183" s="304"/>
      <c r="BI183" s="304"/>
      <c r="BJ183" s="304"/>
      <c r="BK183" s="304"/>
      <c r="BL183" s="304"/>
      <c r="BM183" s="304"/>
      <c r="BN183" s="304"/>
      <c r="BO183" s="304"/>
      <c r="BP183" s="304"/>
      <c r="BQ183" s="304"/>
      <c r="BR183" s="304"/>
      <c r="BS183" s="304"/>
      <c r="BT183" s="304"/>
      <c r="BU183" s="304"/>
      <c r="BV183" s="304"/>
      <c r="BW183" s="304"/>
      <c r="BX183" s="304"/>
      <c r="BY183" s="304"/>
      <c r="BZ183" s="304"/>
      <c r="CA183" s="304"/>
      <c r="CB183" s="304"/>
      <c r="CC183" s="304"/>
      <c r="CD183" s="304"/>
      <c r="CE183" s="304"/>
      <c r="CF183" s="304"/>
      <c r="CG183" s="304"/>
      <c r="CH183" s="304"/>
      <c r="CI183" s="304"/>
      <c r="CJ183" s="304"/>
      <c r="CK183" s="304"/>
      <c r="CL183" s="304"/>
      <c r="CM183" s="304"/>
      <c r="CN183" s="304"/>
      <c r="CO183" s="304"/>
      <c r="CP183" s="304"/>
      <c r="CQ183" s="304"/>
      <c r="CR183" s="304"/>
      <c r="CS183" s="304"/>
      <c r="CT183" s="304"/>
    </row>
    <row r="184" spans="3:98" x14ac:dyDescent="0.2">
      <c r="C184"/>
      <c r="D184" s="304"/>
      <c r="E184" s="304"/>
      <c r="F184" s="304"/>
      <c r="G184" s="304"/>
      <c r="H184" s="304"/>
      <c r="I184" s="304"/>
      <c r="J184" s="304"/>
      <c r="K184" s="304"/>
      <c r="L184" s="304"/>
      <c r="M184" s="304"/>
      <c r="N184" s="304"/>
      <c r="O184" s="304"/>
      <c r="P184" s="304"/>
      <c r="Q184" s="304"/>
      <c r="R184" s="304"/>
      <c r="S184" s="304"/>
      <c r="T184" s="304"/>
      <c r="U184" s="304"/>
      <c r="V184" s="304"/>
      <c r="W184" s="304"/>
      <c r="X184" s="304"/>
      <c r="Y184" s="304"/>
      <c r="Z184" s="304"/>
      <c r="AA184" s="304"/>
      <c r="AB184" s="304"/>
      <c r="AC184" s="304"/>
      <c r="AD184" s="304"/>
      <c r="AE184" s="304"/>
      <c r="AF184" s="304"/>
      <c r="AG184" s="304"/>
      <c r="AH184" s="304"/>
      <c r="AI184" s="304"/>
      <c r="AJ184" s="304"/>
      <c r="AK184" s="304"/>
      <c r="AL184" s="304"/>
      <c r="AM184" s="304"/>
      <c r="AN184" s="304"/>
      <c r="AO184" s="304"/>
      <c r="AP184" s="304"/>
      <c r="AQ184" s="304"/>
      <c r="AR184" s="304"/>
      <c r="AS184" s="304"/>
      <c r="AT184" s="304"/>
      <c r="AU184" s="304"/>
      <c r="AV184" s="304"/>
      <c r="AW184" s="304"/>
      <c r="AX184" s="304"/>
      <c r="AY184" s="304"/>
      <c r="AZ184" s="304"/>
      <c r="BA184" s="304"/>
      <c r="BB184" s="304"/>
      <c r="BC184" s="304"/>
      <c r="BD184" s="304"/>
      <c r="BE184" s="304"/>
      <c r="BF184" s="304"/>
      <c r="BG184" s="304"/>
      <c r="BH184" s="304"/>
      <c r="BI184" s="304"/>
      <c r="BJ184" s="304"/>
      <c r="BK184" s="304"/>
      <c r="BL184" s="304"/>
      <c r="BM184" s="304"/>
      <c r="BN184" s="304"/>
      <c r="BO184" s="304"/>
      <c r="BP184" s="304"/>
      <c r="BQ184" s="304"/>
      <c r="BR184" s="304"/>
      <c r="BS184" s="304"/>
      <c r="BT184" s="304"/>
      <c r="BU184" s="304"/>
      <c r="BV184" s="304"/>
      <c r="BW184" s="304"/>
      <c r="BX184" s="304"/>
      <c r="BY184" s="304"/>
      <c r="BZ184" s="304"/>
      <c r="CA184" s="304"/>
      <c r="CB184" s="304"/>
      <c r="CC184" s="304"/>
      <c r="CD184" s="304"/>
      <c r="CE184" s="304"/>
      <c r="CF184" s="304"/>
      <c r="CG184" s="304"/>
      <c r="CH184" s="304"/>
      <c r="CI184" s="304"/>
      <c r="CJ184" s="304"/>
      <c r="CK184" s="304"/>
      <c r="CL184" s="304"/>
      <c r="CM184" s="304"/>
      <c r="CN184" s="304"/>
      <c r="CO184" s="304"/>
      <c r="CP184" s="304"/>
      <c r="CQ184" s="304"/>
      <c r="CR184" s="304"/>
      <c r="CS184" s="304"/>
      <c r="CT184" s="304"/>
    </row>
    <row r="185" spans="3:98" x14ac:dyDescent="0.2">
      <c r="C185"/>
      <c r="D185" s="304"/>
      <c r="E185" s="304"/>
      <c r="F185" s="304"/>
      <c r="G185" s="304"/>
      <c r="H185" s="304"/>
      <c r="I185" s="304"/>
      <c r="J185" s="304"/>
      <c r="K185" s="304"/>
      <c r="L185" s="304"/>
      <c r="M185" s="304"/>
      <c r="N185" s="304"/>
      <c r="O185" s="304"/>
      <c r="P185" s="304"/>
      <c r="Q185" s="304"/>
      <c r="R185" s="304"/>
      <c r="S185" s="304"/>
      <c r="T185" s="304"/>
      <c r="U185" s="304"/>
      <c r="V185" s="304"/>
      <c r="W185" s="304"/>
      <c r="X185" s="304"/>
      <c r="Y185" s="304"/>
      <c r="Z185" s="304"/>
      <c r="AA185" s="304"/>
      <c r="AB185" s="304"/>
      <c r="AC185" s="304"/>
      <c r="AD185" s="304"/>
      <c r="AE185" s="304"/>
      <c r="AF185" s="304"/>
      <c r="AG185" s="304"/>
      <c r="AH185" s="304"/>
      <c r="AI185" s="304"/>
      <c r="AJ185" s="304"/>
      <c r="AK185" s="304"/>
      <c r="AL185" s="304"/>
      <c r="AM185" s="304"/>
      <c r="AN185" s="304"/>
      <c r="AO185" s="304"/>
      <c r="AP185" s="304"/>
      <c r="AQ185" s="304"/>
      <c r="AR185" s="304"/>
      <c r="AS185" s="304"/>
      <c r="AT185" s="304"/>
      <c r="AU185" s="304"/>
      <c r="AV185" s="304"/>
      <c r="AW185" s="304"/>
      <c r="AX185" s="304"/>
      <c r="AY185" s="304"/>
      <c r="AZ185" s="304"/>
      <c r="BA185" s="304"/>
      <c r="BB185" s="304"/>
      <c r="BC185" s="304"/>
      <c r="BD185" s="304"/>
      <c r="BE185" s="304"/>
      <c r="BF185" s="304"/>
      <c r="BG185" s="304"/>
      <c r="BH185" s="304"/>
      <c r="BI185" s="304"/>
      <c r="BJ185" s="304"/>
      <c r="BK185" s="304"/>
      <c r="BL185" s="304"/>
      <c r="BM185" s="304"/>
      <c r="BN185" s="304"/>
      <c r="BO185" s="304"/>
      <c r="BP185" s="304"/>
      <c r="BQ185" s="304"/>
      <c r="BR185" s="304"/>
      <c r="BS185" s="304"/>
      <c r="BT185" s="304"/>
      <c r="BU185" s="304"/>
      <c r="BV185" s="304"/>
      <c r="BW185" s="304"/>
      <c r="BX185" s="304"/>
      <c r="BY185" s="304"/>
      <c r="BZ185" s="304"/>
      <c r="CA185" s="304"/>
      <c r="CB185" s="304"/>
      <c r="CC185" s="304"/>
      <c r="CD185" s="304"/>
      <c r="CE185" s="304"/>
      <c r="CF185" s="304"/>
      <c r="CG185" s="304"/>
      <c r="CH185" s="304"/>
      <c r="CI185" s="304"/>
      <c r="CJ185" s="304"/>
      <c r="CK185" s="304"/>
      <c r="CL185" s="304"/>
      <c r="CM185" s="304"/>
      <c r="CN185" s="304"/>
      <c r="CO185" s="304"/>
      <c r="CP185" s="304"/>
      <c r="CQ185" s="304"/>
      <c r="CR185" s="304"/>
      <c r="CS185" s="304"/>
      <c r="CT185" s="304"/>
    </row>
    <row r="186" spans="3:98" x14ac:dyDescent="0.2">
      <c r="C186"/>
      <c r="D186" s="304"/>
      <c r="E186" s="304"/>
      <c r="F186" s="304"/>
      <c r="G186" s="304"/>
      <c r="H186" s="304"/>
      <c r="I186" s="304"/>
      <c r="J186" s="304"/>
      <c r="K186" s="304"/>
      <c r="L186" s="304"/>
      <c r="M186" s="304"/>
      <c r="N186" s="304"/>
      <c r="O186" s="304"/>
      <c r="P186" s="304"/>
      <c r="Q186" s="304"/>
      <c r="R186" s="304"/>
      <c r="S186" s="304"/>
      <c r="T186" s="304"/>
      <c r="U186" s="304"/>
      <c r="V186" s="304"/>
      <c r="W186" s="304"/>
      <c r="X186" s="304"/>
      <c r="Y186" s="304"/>
      <c r="Z186" s="304"/>
      <c r="AA186" s="304"/>
      <c r="AB186" s="304"/>
      <c r="AC186" s="304"/>
      <c r="AD186" s="304"/>
      <c r="AE186" s="304"/>
      <c r="AF186" s="304"/>
      <c r="AG186" s="304"/>
      <c r="AH186" s="304"/>
      <c r="AI186" s="304"/>
      <c r="AJ186" s="304"/>
      <c r="AK186" s="304"/>
      <c r="AL186" s="304"/>
      <c r="AM186" s="304"/>
      <c r="AN186" s="304"/>
      <c r="AO186" s="304"/>
      <c r="AP186" s="304"/>
      <c r="AQ186" s="304"/>
      <c r="AR186" s="304"/>
      <c r="AS186" s="304"/>
      <c r="AT186" s="304"/>
      <c r="AU186" s="304"/>
      <c r="AV186" s="304"/>
      <c r="AW186" s="304"/>
      <c r="AX186" s="304"/>
      <c r="AY186" s="304"/>
      <c r="AZ186" s="304"/>
      <c r="BA186" s="304"/>
      <c r="BB186" s="304"/>
      <c r="BC186" s="304"/>
      <c r="BD186" s="304"/>
      <c r="BE186" s="304"/>
      <c r="BF186" s="304"/>
      <c r="BG186" s="304"/>
      <c r="BH186" s="304"/>
      <c r="BI186" s="304"/>
      <c r="BJ186" s="304"/>
      <c r="BK186" s="304"/>
      <c r="BL186" s="304"/>
      <c r="BM186" s="304"/>
      <c r="BN186" s="304"/>
      <c r="BO186" s="304"/>
      <c r="BP186" s="304"/>
      <c r="BQ186" s="304"/>
      <c r="BR186" s="304"/>
      <c r="BS186" s="304"/>
      <c r="BT186" s="304"/>
      <c r="BU186" s="304"/>
      <c r="BV186" s="304"/>
      <c r="BW186" s="304"/>
      <c r="BX186" s="304"/>
      <c r="BY186" s="304"/>
      <c r="BZ186" s="304"/>
      <c r="CA186" s="304"/>
      <c r="CB186" s="304"/>
      <c r="CC186" s="304"/>
      <c r="CD186" s="304"/>
      <c r="CE186" s="304"/>
      <c r="CF186" s="304"/>
      <c r="CG186" s="304"/>
      <c r="CH186" s="304"/>
      <c r="CI186" s="304"/>
      <c r="CJ186" s="304"/>
      <c r="CK186" s="304"/>
      <c r="CL186" s="304"/>
      <c r="CM186" s="304"/>
      <c r="CN186" s="304"/>
      <c r="CO186" s="304"/>
      <c r="CP186" s="304"/>
      <c r="CQ186" s="304"/>
      <c r="CR186" s="304"/>
      <c r="CS186" s="304"/>
      <c r="CT186" s="304"/>
    </row>
    <row r="187" spans="3:98" x14ac:dyDescent="0.2">
      <c r="C187"/>
      <c r="D187" s="304"/>
      <c r="E187" s="304"/>
      <c r="F187" s="304"/>
      <c r="G187" s="304"/>
      <c r="H187" s="304"/>
      <c r="I187" s="304"/>
      <c r="J187" s="304"/>
      <c r="K187" s="304"/>
      <c r="L187" s="304"/>
      <c r="M187" s="304"/>
      <c r="N187" s="304"/>
      <c r="O187" s="304"/>
      <c r="P187" s="304"/>
      <c r="Q187" s="304"/>
      <c r="R187" s="304"/>
      <c r="S187" s="304"/>
      <c r="T187" s="304"/>
      <c r="U187" s="304"/>
      <c r="V187" s="304"/>
      <c r="W187" s="304"/>
      <c r="X187" s="304"/>
      <c r="Y187" s="304"/>
      <c r="Z187" s="304"/>
      <c r="AA187" s="304"/>
      <c r="AB187" s="304"/>
      <c r="AC187" s="304"/>
      <c r="AD187" s="304"/>
      <c r="AE187" s="304"/>
      <c r="AF187" s="304"/>
      <c r="AG187" s="304"/>
      <c r="AH187" s="304"/>
      <c r="AI187" s="304"/>
      <c r="AJ187" s="304"/>
      <c r="AK187" s="304"/>
      <c r="AL187" s="304"/>
      <c r="AM187" s="304"/>
      <c r="AN187" s="304"/>
      <c r="AO187" s="304"/>
      <c r="AP187" s="304"/>
      <c r="AQ187" s="304"/>
      <c r="AR187" s="304"/>
      <c r="AS187" s="304"/>
      <c r="AT187" s="304"/>
      <c r="AU187" s="304"/>
      <c r="AV187" s="304"/>
      <c r="AW187" s="304"/>
      <c r="AX187" s="304"/>
      <c r="AY187" s="304"/>
      <c r="AZ187" s="304"/>
      <c r="BA187" s="304"/>
      <c r="BB187" s="304"/>
      <c r="BC187" s="304"/>
      <c r="BD187" s="304"/>
      <c r="BE187" s="304"/>
      <c r="BF187" s="304"/>
      <c r="BG187" s="304"/>
      <c r="BH187" s="304"/>
      <c r="BI187" s="304"/>
      <c r="BJ187" s="304"/>
      <c r="BK187" s="304"/>
      <c r="BL187" s="304"/>
      <c r="BM187" s="304"/>
      <c r="BN187" s="304"/>
      <c r="BO187" s="304"/>
      <c r="BP187" s="304"/>
      <c r="BQ187" s="304"/>
      <c r="BR187" s="304"/>
      <c r="BS187" s="304"/>
      <c r="BT187" s="304"/>
      <c r="BU187" s="304"/>
      <c r="BV187" s="304"/>
      <c r="BW187" s="304"/>
      <c r="BX187" s="304"/>
      <c r="BY187" s="304"/>
      <c r="BZ187" s="304"/>
      <c r="CA187" s="304"/>
      <c r="CB187" s="304"/>
      <c r="CC187" s="304"/>
      <c r="CD187" s="304"/>
      <c r="CE187" s="304"/>
      <c r="CF187" s="304"/>
      <c r="CG187" s="304"/>
      <c r="CH187" s="304"/>
      <c r="CI187" s="304"/>
      <c r="CJ187" s="304"/>
      <c r="CK187" s="304"/>
      <c r="CL187" s="304"/>
      <c r="CM187" s="304"/>
      <c r="CN187" s="304"/>
      <c r="CO187" s="304"/>
      <c r="CP187" s="304"/>
      <c r="CQ187" s="304"/>
      <c r="CR187" s="304"/>
      <c r="CS187" s="304"/>
      <c r="CT187" s="304"/>
    </row>
    <row r="188" spans="3:98" x14ac:dyDescent="0.2">
      <c r="C188"/>
      <c r="D188" s="304"/>
      <c r="E188" s="304"/>
      <c r="F188" s="304"/>
      <c r="G188" s="304"/>
      <c r="H188" s="304"/>
      <c r="I188" s="304"/>
      <c r="J188" s="304"/>
      <c r="K188" s="304"/>
      <c r="L188" s="304"/>
      <c r="M188" s="304"/>
      <c r="N188" s="304"/>
      <c r="O188" s="304"/>
      <c r="P188" s="304"/>
      <c r="Q188" s="304"/>
      <c r="R188" s="304"/>
      <c r="S188" s="304"/>
      <c r="T188" s="304"/>
      <c r="U188" s="304"/>
      <c r="V188" s="304"/>
      <c r="W188" s="304"/>
      <c r="X188" s="304"/>
      <c r="Y188" s="304"/>
      <c r="Z188" s="304"/>
      <c r="AA188" s="304"/>
      <c r="AB188" s="304"/>
      <c r="AC188" s="304"/>
      <c r="AD188" s="304"/>
      <c r="AE188" s="304"/>
      <c r="AF188" s="304"/>
      <c r="AG188" s="304"/>
      <c r="AH188" s="304"/>
      <c r="AI188" s="304"/>
      <c r="AJ188" s="304"/>
      <c r="AK188" s="304"/>
      <c r="AL188" s="304"/>
      <c r="AM188" s="304"/>
      <c r="AN188" s="304"/>
      <c r="AO188" s="304"/>
      <c r="AP188" s="304"/>
      <c r="AQ188" s="304"/>
      <c r="AR188" s="304"/>
      <c r="AS188" s="304"/>
      <c r="AT188" s="304"/>
      <c r="AU188" s="304"/>
      <c r="AV188" s="304"/>
      <c r="AW188" s="304"/>
      <c r="AX188" s="304"/>
      <c r="AY188" s="304"/>
      <c r="AZ188" s="304"/>
      <c r="BA188" s="304"/>
      <c r="BB188" s="304"/>
      <c r="BC188" s="304"/>
      <c r="BD188" s="304"/>
      <c r="BE188" s="304"/>
      <c r="BF188" s="304"/>
      <c r="BG188" s="304"/>
      <c r="BH188" s="304"/>
      <c r="BI188" s="304"/>
      <c r="BJ188" s="304"/>
      <c r="BK188" s="304"/>
      <c r="BL188" s="304"/>
      <c r="BM188" s="304"/>
      <c r="BN188" s="304"/>
      <c r="BO188" s="304"/>
      <c r="BP188" s="304"/>
      <c r="BQ188" s="304"/>
      <c r="BR188" s="304"/>
      <c r="BS188" s="304"/>
      <c r="BT188" s="304"/>
      <c r="BU188" s="304"/>
      <c r="BV188" s="304"/>
      <c r="BW188" s="304"/>
      <c r="BX188" s="304"/>
      <c r="BY188" s="304"/>
      <c r="BZ188" s="304"/>
      <c r="CA188" s="304"/>
      <c r="CB188" s="304"/>
      <c r="CC188" s="304"/>
      <c r="CD188" s="304"/>
      <c r="CE188" s="304"/>
      <c r="CF188" s="304"/>
      <c r="CG188" s="304"/>
      <c r="CH188" s="304"/>
      <c r="CI188" s="304"/>
      <c r="CJ188" s="304"/>
      <c r="CK188" s="304"/>
      <c r="CL188" s="304"/>
      <c r="CM188" s="304"/>
      <c r="CN188" s="304"/>
      <c r="CO188" s="304"/>
      <c r="CP188" s="304"/>
      <c r="CQ188" s="304"/>
      <c r="CR188" s="304"/>
      <c r="CS188" s="304"/>
      <c r="CT188" s="304"/>
    </row>
    <row r="189" spans="3:98" x14ac:dyDescent="0.2">
      <c r="C189"/>
      <c r="D189" s="304"/>
      <c r="E189" s="304"/>
      <c r="F189" s="304"/>
      <c r="G189" s="304"/>
      <c r="H189" s="304"/>
      <c r="I189" s="304"/>
      <c r="J189" s="304"/>
      <c r="K189" s="304"/>
      <c r="L189" s="304"/>
      <c r="M189" s="304"/>
      <c r="N189" s="304"/>
      <c r="O189" s="304"/>
      <c r="P189" s="304"/>
      <c r="Q189" s="304"/>
      <c r="R189" s="304"/>
      <c r="S189" s="304"/>
      <c r="T189" s="304"/>
      <c r="U189" s="304"/>
      <c r="V189" s="304"/>
      <c r="W189" s="304"/>
      <c r="X189" s="304"/>
      <c r="Y189" s="304"/>
      <c r="Z189" s="304"/>
      <c r="AA189" s="304"/>
      <c r="AB189" s="304"/>
      <c r="AC189" s="304"/>
      <c r="AD189" s="304"/>
      <c r="AE189" s="304"/>
      <c r="AF189" s="304"/>
      <c r="AG189" s="304"/>
      <c r="AH189" s="304"/>
      <c r="AI189" s="304"/>
      <c r="AJ189" s="304"/>
      <c r="AK189" s="304"/>
      <c r="AL189" s="304"/>
      <c r="AM189" s="304"/>
      <c r="AN189" s="304"/>
      <c r="AO189" s="304"/>
      <c r="AP189" s="304"/>
      <c r="AQ189" s="304"/>
      <c r="AR189" s="304"/>
      <c r="AS189" s="304"/>
      <c r="AT189" s="304"/>
      <c r="AU189" s="304"/>
      <c r="AV189" s="304"/>
      <c r="AW189" s="304"/>
      <c r="AX189" s="304"/>
      <c r="AY189" s="304"/>
      <c r="AZ189" s="304"/>
      <c r="BA189" s="304"/>
      <c r="BB189" s="304"/>
      <c r="BC189" s="304"/>
      <c r="BD189" s="304"/>
      <c r="BE189" s="304"/>
      <c r="BF189" s="304"/>
      <c r="BG189" s="304"/>
      <c r="BH189" s="304"/>
      <c r="BI189" s="304"/>
      <c r="BJ189" s="304"/>
      <c r="BK189" s="304"/>
      <c r="BL189" s="304"/>
      <c r="BM189" s="304"/>
      <c r="BN189" s="304"/>
      <c r="BO189" s="304"/>
      <c r="BP189" s="304"/>
      <c r="BQ189" s="304"/>
      <c r="BR189" s="304"/>
      <c r="BS189" s="304"/>
      <c r="BT189" s="304"/>
      <c r="BU189" s="304"/>
      <c r="BV189" s="304"/>
      <c r="BW189" s="304"/>
      <c r="BX189" s="304"/>
      <c r="BY189" s="304"/>
      <c r="BZ189" s="304"/>
      <c r="CA189" s="304"/>
      <c r="CB189" s="304"/>
      <c r="CC189" s="304"/>
      <c r="CD189" s="304"/>
      <c r="CE189" s="304"/>
      <c r="CF189" s="304"/>
      <c r="CG189" s="304"/>
      <c r="CH189" s="304"/>
      <c r="CI189" s="304"/>
      <c r="CJ189" s="304"/>
      <c r="CK189" s="304"/>
      <c r="CL189" s="304"/>
      <c r="CM189" s="304"/>
      <c r="CN189" s="304"/>
      <c r="CO189" s="304"/>
      <c r="CP189" s="304"/>
      <c r="CQ189" s="304"/>
      <c r="CR189" s="304"/>
      <c r="CS189" s="304"/>
      <c r="CT189" s="304"/>
    </row>
    <row r="190" spans="3:98" x14ac:dyDescent="0.2">
      <c r="C190"/>
      <c r="D190" s="304"/>
      <c r="E190" s="304"/>
      <c r="F190" s="304"/>
      <c r="G190" s="304"/>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4"/>
      <c r="AY190" s="304"/>
      <c r="AZ190" s="304"/>
      <c r="BA190" s="304"/>
      <c r="BB190" s="304"/>
      <c r="BC190" s="304"/>
      <c r="BD190" s="304"/>
      <c r="BE190" s="304"/>
      <c r="BF190" s="304"/>
      <c r="BG190" s="304"/>
      <c r="BH190" s="304"/>
      <c r="BI190" s="304"/>
      <c r="BJ190" s="304"/>
      <c r="BK190" s="304"/>
      <c r="BL190" s="304"/>
      <c r="BM190" s="304"/>
      <c r="BN190" s="304"/>
      <c r="BO190" s="304"/>
      <c r="BP190" s="304"/>
      <c r="BQ190" s="304"/>
      <c r="BR190" s="304"/>
      <c r="BS190" s="304"/>
      <c r="BT190" s="304"/>
      <c r="BU190" s="304"/>
      <c r="BV190" s="304"/>
      <c r="BW190" s="304"/>
      <c r="BX190" s="304"/>
      <c r="BY190" s="304"/>
      <c r="BZ190" s="304"/>
      <c r="CA190" s="304"/>
      <c r="CB190" s="304"/>
      <c r="CC190" s="304"/>
      <c r="CD190" s="304"/>
      <c r="CE190" s="304"/>
      <c r="CF190" s="304"/>
      <c r="CG190" s="304"/>
      <c r="CH190" s="304"/>
      <c r="CI190" s="304"/>
      <c r="CJ190" s="304"/>
      <c r="CK190" s="304"/>
      <c r="CL190" s="304"/>
      <c r="CM190" s="304"/>
      <c r="CN190" s="304"/>
      <c r="CO190" s="304"/>
      <c r="CP190" s="304"/>
      <c r="CQ190" s="304"/>
      <c r="CR190" s="304"/>
      <c r="CS190" s="304"/>
      <c r="CT190" s="304"/>
    </row>
    <row r="191" spans="3:98" x14ac:dyDescent="0.2">
      <c r="C191"/>
      <c r="D191" s="304"/>
      <c r="E191" s="304"/>
      <c r="F191" s="304"/>
      <c r="G191" s="304"/>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4"/>
      <c r="AY191" s="304"/>
      <c r="AZ191" s="304"/>
      <c r="BA191" s="304"/>
      <c r="BB191" s="304"/>
      <c r="BC191" s="304"/>
      <c r="BD191" s="304"/>
      <c r="BE191" s="304"/>
      <c r="BF191" s="304"/>
      <c r="BG191" s="304"/>
      <c r="BH191" s="304"/>
      <c r="BI191" s="304"/>
      <c r="BJ191" s="304"/>
      <c r="BK191" s="304"/>
      <c r="BL191" s="304"/>
      <c r="BM191" s="304"/>
      <c r="BN191" s="304"/>
      <c r="BO191" s="304"/>
      <c r="BP191" s="304"/>
      <c r="BQ191" s="304"/>
      <c r="BR191" s="304"/>
      <c r="BS191" s="304"/>
      <c r="BT191" s="304"/>
      <c r="BU191" s="304"/>
      <c r="BV191" s="304"/>
      <c r="BW191" s="304"/>
      <c r="BX191" s="304"/>
      <c r="BY191" s="304"/>
      <c r="BZ191" s="304"/>
      <c r="CA191" s="304"/>
      <c r="CB191" s="304"/>
      <c r="CC191" s="304"/>
      <c r="CD191" s="304"/>
      <c r="CE191" s="304"/>
      <c r="CF191" s="304"/>
      <c r="CG191" s="304"/>
      <c r="CH191" s="304"/>
      <c r="CI191" s="304"/>
      <c r="CJ191" s="304"/>
      <c r="CK191" s="304"/>
      <c r="CL191" s="304"/>
      <c r="CM191" s="304"/>
      <c r="CN191" s="304"/>
      <c r="CO191" s="304"/>
      <c r="CP191" s="304"/>
      <c r="CQ191" s="304"/>
      <c r="CR191" s="304"/>
      <c r="CS191" s="304"/>
      <c r="CT191" s="304"/>
    </row>
    <row r="192" spans="3:98" x14ac:dyDescent="0.2">
      <c r="C192"/>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4"/>
      <c r="AO192" s="304"/>
      <c r="AP192" s="304"/>
      <c r="AQ192" s="304"/>
      <c r="AR192" s="304"/>
      <c r="AS192" s="304"/>
      <c r="AT192" s="304"/>
      <c r="AU192" s="304"/>
      <c r="AV192" s="304"/>
      <c r="AW192" s="304"/>
      <c r="AX192" s="304"/>
      <c r="AY192" s="304"/>
      <c r="AZ192" s="304"/>
      <c r="BA192" s="304"/>
      <c r="BB192" s="304"/>
      <c r="BC192" s="304"/>
      <c r="BD192" s="304"/>
      <c r="BE192" s="304"/>
      <c r="BF192" s="304"/>
      <c r="BG192" s="304"/>
      <c r="BH192" s="304"/>
      <c r="BI192" s="304"/>
      <c r="BJ192" s="304"/>
      <c r="BK192" s="304"/>
      <c r="BL192" s="304"/>
      <c r="BM192" s="304"/>
      <c r="BN192" s="304"/>
      <c r="BO192" s="304"/>
      <c r="BP192" s="304"/>
      <c r="BQ192" s="304"/>
      <c r="BR192" s="304"/>
      <c r="BS192" s="304"/>
      <c r="BT192" s="304"/>
      <c r="BU192" s="304"/>
      <c r="BV192" s="304"/>
      <c r="BW192" s="304"/>
      <c r="BX192" s="304"/>
      <c r="BY192" s="304"/>
      <c r="BZ192" s="304"/>
      <c r="CA192" s="304"/>
      <c r="CB192" s="304"/>
      <c r="CC192" s="304"/>
      <c r="CD192" s="304"/>
      <c r="CE192" s="304"/>
      <c r="CF192" s="304"/>
      <c r="CG192" s="304"/>
      <c r="CH192" s="304"/>
      <c r="CI192" s="304"/>
      <c r="CJ192" s="304"/>
      <c r="CK192" s="304"/>
      <c r="CL192" s="304"/>
      <c r="CM192" s="304"/>
      <c r="CN192" s="304"/>
      <c r="CO192" s="304"/>
      <c r="CP192" s="304"/>
      <c r="CQ192" s="304"/>
      <c r="CR192" s="304"/>
      <c r="CS192" s="304"/>
      <c r="CT192" s="304"/>
    </row>
    <row r="193" spans="3:98" x14ac:dyDescent="0.2">
      <c r="C193"/>
      <c r="D193" s="304"/>
      <c r="E193" s="304"/>
      <c r="F193" s="304"/>
      <c r="G193" s="304"/>
      <c r="H193" s="304"/>
      <c r="I193" s="304"/>
      <c r="J193" s="304"/>
      <c r="K193" s="304"/>
      <c r="L193" s="304"/>
      <c r="M193" s="304"/>
      <c r="N193" s="304"/>
      <c r="O193" s="304"/>
      <c r="P193" s="304"/>
      <c r="Q193" s="304"/>
      <c r="R193" s="304"/>
      <c r="S193" s="304"/>
      <c r="T193" s="304"/>
      <c r="U193" s="304"/>
      <c r="V193" s="304"/>
      <c r="W193" s="304"/>
      <c r="X193" s="304"/>
      <c r="Y193" s="304"/>
      <c r="Z193" s="304"/>
      <c r="AA193" s="304"/>
      <c r="AB193" s="304"/>
      <c r="AC193" s="304"/>
      <c r="AD193" s="304"/>
      <c r="AE193" s="304"/>
      <c r="AF193" s="304"/>
      <c r="AG193" s="304"/>
      <c r="AH193" s="304"/>
      <c r="AI193" s="304"/>
      <c r="AJ193" s="304"/>
      <c r="AK193" s="304"/>
      <c r="AL193" s="304"/>
      <c r="AM193" s="304"/>
      <c r="AN193" s="304"/>
      <c r="AO193" s="304"/>
      <c r="AP193" s="304"/>
      <c r="AQ193" s="304"/>
      <c r="AR193" s="304"/>
      <c r="AS193" s="304"/>
      <c r="AT193" s="304"/>
      <c r="AU193" s="304"/>
      <c r="AV193" s="304"/>
      <c r="AW193" s="304"/>
      <c r="AX193" s="304"/>
      <c r="AY193" s="304"/>
      <c r="AZ193" s="304"/>
      <c r="BA193" s="304"/>
      <c r="BB193" s="304"/>
      <c r="BC193" s="304"/>
      <c r="BD193" s="304"/>
      <c r="BE193" s="304"/>
      <c r="BF193" s="304"/>
      <c r="BG193" s="304"/>
      <c r="BH193" s="304"/>
      <c r="BI193" s="304"/>
      <c r="BJ193" s="304"/>
      <c r="BK193" s="304"/>
      <c r="BL193" s="304"/>
      <c r="BM193" s="304"/>
      <c r="BN193" s="304"/>
      <c r="BO193" s="304"/>
      <c r="BP193" s="304"/>
      <c r="BQ193" s="304"/>
      <c r="BR193" s="304"/>
      <c r="BS193" s="304"/>
      <c r="BT193" s="304"/>
      <c r="BU193" s="304"/>
      <c r="BV193" s="304"/>
      <c r="BW193" s="304"/>
      <c r="BX193" s="304"/>
      <c r="BY193" s="304"/>
      <c r="BZ193" s="304"/>
      <c r="CA193" s="304"/>
      <c r="CB193" s="304"/>
      <c r="CC193" s="304"/>
      <c r="CD193" s="304"/>
      <c r="CE193" s="304"/>
      <c r="CF193" s="304"/>
      <c r="CG193" s="304"/>
      <c r="CH193" s="304"/>
      <c r="CI193" s="304"/>
      <c r="CJ193" s="304"/>
      <c r="CK193" s="304"/>
      <c r="CL193" s="304"/>
      <c r="CM193" s="304"/>
      <c r="CN193" s="304"/>
      <c r="CO193" s="304"/>
      <c r="CP193" s="304"/>
      <c r="CQ193" s="304"/>
      <c r="CR193" s="304"/>
      <c r="CS193" s="304"/>
      <c r="CT193" s="304"/>
    </row>
    <row r="194" spans="3:98" x14ac:dyDescent="0.2">
      <c r="C194"/>
      <c r="D194" s="304"/>
      <c r="E194" s="304"/>
      <c r="F194" s="304"/>
      <c r="G194" s="304"/>
      <c r="H194" s="304"/>
      <c r="I194" s="304"/>
      <c r="J194" s="304"/>
      <c r="K194" s="304"/>
      <c r="L194" s="304"/>
      <c r="M194" s="304"/>
      <c r="N194" s="304"/>
      <c r="O194" s="304"/>
      <c r="P194" s="304"/>
      <c r="Q194" s="304"/>
      <c r="R194" s="304"/>
      <c r="S194" s="304"/>
      <c r="T194" s="304"/>
      <c r="U194" s="304"/>
      <c r="V194" s="304"/>
      <c r="W194" s="304"/>
      <c r="X194" s="304"/>
      <c r="Y194" s="304"/>
      <c r="Z194" s="304"/>
      <c r="AA194" s="304"/>
      <c r="AB194" s="304"/>
      <c r="AC194" s="304"/>
      <c r="AD194" s="304"/>
      <c r="AE194" s="304"/>
      <c r="AF194" s="304"/>
      <c r="AG194" s="304"/>
      <c r="AH194" s="304"/>
      <c r="AI194" s="304"/>
      <c r="AJ194" s="304"/>
      <c r="AK194" s="304"/>
      <c r="AL194" s="304"/>
      <c r="AM194" s="304"/>
      <c r="AN194" s="304"/>
      <c r="AO194" s="304"/>
      <c r="AP194" s="304"/>
      <c r="AQ194" s="304"/>
      <c r="AR194" s="304"/>
      <c r="AS194" s="304"/>
      <c r="AT194" s="304"/>
      <c r="AU194" s="304"/>
      <c r="AV194" s="304"/>
      <c r="AW194" s="304"/>
      <c r="AX194" s="304"/>
      <c r="AY194" s="304"/>
      <c r="AZ194" s="304"/>
      <c r="BA194" s="304"/>
      <c r="BB194" s="304"/>
      <c r="BC194" s="304"/>
      <c r="BD194" s="304"/>
      <c r="BE194" s="304"/>
      <c r="BF194" s="304"/>
      <c r="BG194" s="304"/>
      <c r="BH194" s="304"/>
      <c r="BI194" s="304"/>
      <c r="BJ194" s="304"/>
      <c r="BK194" s="304"/>
      <c r="BL194" s="304"/>
      <c r="BM194" s="304"/>
      <c r="BN194" s="304"/>
      <c r="BO194" s="304"/>
      <c r="BP194" s="304"/>
      <c r="BQ194" s="304"/>
      <c r="BR194" s="304"/>
      <c r="BS194" s="304"/>
      <c r="BT194" s="304"/>
      <c r="BU194" s="304"/>
      <c r="BV194" s="304"/>
      <c r="BW194" s="304"/>
      <c r="BX194" s="304"/>
      <c r="BY194" s="304"/>
      <c r="BZ194" s="304"/>
      <c r="CA194" s="304"/>
      <c r="CB194" s="304"/>
      <c r="CC194" s="304"/>
      <c r="CD194" s="304"/>
      <c r="CE194" s="304"/>
      <c r="CF194" s="304"/>
      <c r="CG194" s="304"/>
      <c r="CH194" s="304"/>
      <c r="CI194" s="304"/>
      <c r="CJ194" s="304"/>
      <c r="CK194" s="304"/>
      <c r="CL194" s="304"/>
      <c r="CM194" s="304"/>
      <c r="CN194" s="304"/>
      <c r="CO194" s="304"/>
      <c r="CP194" s="304"/>
      <c r="CQ194" s="304"/>
      <c r="CR194" s="304"/>
      <c r="CS194" s="304"/>
      <c r="CT194" s="304"/>
    </row>
    <row r="195" spans="3:98" x14ac:dyDescent="0.2">
      <c r="C195"/>
      <c r="D195" s="304"/>
      <c r="E195" s="304"/>
      <c r="F195" s="304"/>
      <c r="G195" s="304"/>
      <c r="H195" s="304"/>
      <c r="I195" s="304"/>
      <c r="J195" s="304"/>
      <c r="K195" s="304"/>
      <c r="L195" s="304"/>
      <c r="M195" s="304"/>
      <c r="N195" s="304"/>
      <c r="O195" s="304"/>
      <c r="P195" s="304"/>
      <c r="Q195" s="304"/>
      <c r="R195" s="304"/>
      <c r="S195" s="304"/>
      <c r="T195" s="304"/>
      <c r="U195" s="304"/>
      <c r="V195" s="304"/>
      <c r="W195" s="304"/>
      <c r="X195" s="304"/>
      <c r="Y195" s="304"/>
      <c r="Z195" s="304"/>
      <c r="AA195" s="304"/>
      <c r="AB195" s="304"/>
      <c r="AC195" s="304"/>
      <c r="AD195" s="304"/>
      <c r="AE195" s="304"/>
      <c r="AF195" s="304"/>
      <c r="AG195" s="304"/>
      <c r="AH195" s="304"/>
      <c r="AI195" s="304"/>
      <c r="AJ195" s="304"/>
      <c r="AK195" s="304"/>
      <c r="AL195" s="304"/>
      <c r="AM195" s="304"/>
      <c r="AN195" s="304"/>
      <c r="AO195" s="304"/>
      <c r="AP195" s="304"/>
      <c r="AQ195" s="304"/>
      <c r="AR195" s="304"/>
      <c r="AS195" s="304"/>
      <c r="AT195" s="304"/>
      <c r="AU195" s="304"/>
      <c r="AV195" s="304"/>
      <c r="AW195" s="304"/>
      <c r="AX195" s="304"/>
      <c r="AY195" s="304"/>
      <c r="AZ195" s="304"/>
      <c r="BA195" s="304"/>
      <c r="BB195" s="304"/>
      <c r="BC195" s="304"/>
      <c r="BD195" s="304"/>
      <c r="BE195" s="304"/>
      <c r="BF195" s="304"/>
      <c r="BG195" s="304"/>
      <c r="BH195" s="304"/>
      <c r="BI195" s="304"/>
      <c r="BJ195" s="304"/>
      <c r="BK195" s="304"/>
      <c r="BL195" s="304"/>
      <c r="BM195" s="304"/>
      <c r="BN195" s="304"/>
      <c r="BO195" s="304"/>
      <c r="BP195" s="304"/>
      <c r="BQ195" s="304"/>
      <c r="BR195" s="304"/>
      <c r="BS195" s="304"/>
      <c r="BT195" s="304"/>
      <c r="BU195" s="304"/>
      <c r="BV195" s="304"/>
      <c r="BW195" s="304"/>
      <c r="BX195" s="304"/>
      <c r="BY195" s="304"/>
      <c r="BZ195" s="304"/>
      <c r="CA195" s="304"/>
      <c r="CB195" s="304"/>
      <c r="CC195" s="304"/>
      <c r="CD195" s="304"/>
      <c r="CE195" s="304"/>
      <c r="CF195" s="304"/>
      <c r="CG195" s="304"/>
      <c r="CH195" s="304"/>
      <c r="CI195" s="304"/>
      <c r="CJ195" s="304"/>
      <c r="CK195" s="304"/>
      <c r="CL195" s="304"/>
      <c r="CM195" s="304"/>
      <c r="CN195" s="304"/>
      <c r="CO195" s="304"/>
      <c r="CP195" s="304"/>
      <c r="CQ195" s="304"/>
      <c r="CR195" s="304"/>
      <c r="CS195" s="304"/>
      <c r="CT195" s="304"/>
    </row>
    <row r="196" spans="3:98" x14ac:dyDescent="0.2">
      <c r="C196"/>
      <c r="D196" s="304"/>
      <c r="E196" s="304"/>
      <c r="F196" s="304"/>
      <c r="G196" s="304"/>
      <c r="H196" s="304"/>
      <c r="I196" s="304"/>
      <c r="J196" s="304"/>
      <c r="K196" s="304"/>
      <c r="L196" s="304"/>
      <c r="M196" s="304"/>
      <c r="N196" s="304"/>
      <c r="O196" s="304"/>
      <c r="P196" s="304"/>
      <c r="Q196" s="304"/>
      <c r="R196" s="304"/>
      <c r="S196" s="304"/>
      <c r="T196" s="304"/>
      <c r="U196" s="304"/>
      <c r="V196" s="304"/>
      <c r="W196" s="304"/>
      <c r="X196" s="304"/>
      <c r="Y196" s="304"/>
      <c r="Z196" s="304"/>
      <c r="AA196" s="304"/>
      <c r="AB196" s="304"/>
      <c r="AC196" s="304"/>
      <c r="AD196" s="304"/>
      <c r="AE196" s="304"/>
      <c r="AF196" s="304"/>
      <c r="AG196" s="304"/>
      <c r="AH196" s="304"/>
      <c r="AI196" s="304"/>
      <c r="AJ196" s="304"/>
      <c r="AK196" s="304"/>
      <c r="AL196" s="304"/>
      <c r="AM196" s="304"/>
      <c r="AN196" s="304"/>
      <c r="AO196" s="304"/>
      <c r="AP196" s="304"/>
      <c r="AQ196" s="304"/>
      <c r="AR196" s="304"/>
      <c r="AS196" s="304"/>
      <c r="AT196" s="304"/>
      <c r="AU196" s="304"/>
      <c r="AV196" s="304"/>
      <c r="AW196" s="304"/>
      <c r="AX196" s="304"/>
      <c r="AY196" s="304"/>
      <c r="AZ196" s="304"/>
      <c r="BA196" s="304"/>
      <c r="BB196" s="304"/>
      <c r="BC196" s="304"/>
      <c r="BD196" s="304"/>
      <c r="BE196" s="304"/>
      <c r="BF196" s="304"/>
      <c r="BG196" s="304"/>
      <c r="BH196" s="304"/>
      <c r="BI196" s="304"/>
      <c r="BJ196" s="304"/>
      <c r="BK196" s="304"/>
      <c r="BL196" s="304"/>
      <c r="BM196" s="304"/>
      <c r="BN196" s="304"/>
      <c r="BO196" s="304"/>
      <c r="BP196" s="304"/>
      <c r="BQ196" s="304"/>
      <c r="BR196" s="304"/>
      <c r="BS196" s="304"/>
      <c r="BT196" s="304"/>
      <c r="BU196" s="304"/>
      <c r="BV196" s="304"/>
      <c r="BW196" s="304"/>
      <c r="BX196" s="304"/>
      <c r="BY196" s="304"/>
      <c r="BZ196" s="304"/>
      <c r="CA196" s="304"/>
      <c r="CB196" s="304"/>
      <c r="CC196" s="304"/>
      <c r="CD196" s="304"/>
      <c r="CE196" s="304"/>
      <c r="CF196" s="304"/>
      <c r="CG196" s="304"/>
      <c r="CH196" s="304"/>
      <c r="CI196" s="304"/>
      <c r="CJ196" s="304"/>
      <c r="CK196" s="304"/>
      <c r="CL196" s="304"/>
      <c r="CM196" s="304"/>
      <c r="CN196" s="304"/>
      <c r="CO196" s="304"/>
      <c r="CP196" s="304"/>
      <c r="CQ196" s="304"/>
      <c r="CR196" s="304"/>
      <c r="CS196" s="304"/>
      <c r="CT196" s="304"/>
    </row>
    <row r="197" spans="3:98" x14ac:dyDescent="0.2">
      <c r="C197"/>
      <c r="D197" s="304"/>
      <c r="E197" s="304"/>
      <c r="F197" s="304"/>
      <c r="G197" s="304"/>
      <c r="H197" s="304"/>
      <c r="I197" s="304"/>
      <c r="J197" s="304"/>
      <c r="K197" s="304"/>
      <c r="L197" s="304"/>
      <c r="M197" s="304"/>
      <c r="N197" s="304"/>
      <c r="O197" s="304"/>
      <c r="P197" s="304"/>
      <c r="Q197" s="304"/>
      <c r="R197" s="304"/>
      <c r="S197" s="304"/>
      <c r="T197" s="304"/>
      <c r="U197" s="304"/>
      <c r="V197" s="304"/>
      <c r="W197" s="304"/>
      <c r="X197" s="304"/>
      <c r="Y197" s="304"/>
      <c r="Z197" s="304"/>
      <c r="AA197" s="304"/>
      <c r="AB197" s="304"/>
      <c r="AC197" s="304"/>
      <c r="AD197" s="304"/>
      <c r="AE197" s="304"/>
      <c r="AF197" s="304"/>
      <c r="AG197" s="304"/>
      <c r="AH197" s="304"/>
      <c r="AI197" s="304"/>
      <c r="AJ197" s="304"/>
      <c r="AK197" s="304"/>
      <c r="AL197" s="304"/>
      <c r="AM197" s="304"/>
      <c r="AN197" s="304"/>
      <c r="AO197" s="304"/>
      <c r="AP197" s="304"/>
      <c r="AQ197" s="304"/>
      <c r="AR197" s="304"/>
      <c r="AS197" s="304"/>
      <c r="AT197" s="304"/>
      <c r="AU197" s="304"/>
      <c r="AV197" s="304"/>
      <c r="AW197" s="304"/>
      <c r="AX197" s="304"/>
      <c r="AY197" s="304"/>
      <c r="AZ197" s="304"/>
      <c r="BA197" s="304"/>
      <c r="BB197" s="304"/>
      <c r="BC197" s="304"/>
      <c r="BD197" s="304"/>
      <c r="BE197" s="304"/>
      <c r="BF197" s="304"/>
      <c r="BG197" s="304"/>
      <c r="BH197" s="304"/>
      <c r="BI197" s="304"/>
      <c r="BJ197" s="304"/>
      <c r="BK197" s="304"/>
      <c r="BL197" s="304"/>
      <c r="BM197" s="304"/>
      <c r="BN197" s="304"/>
      <c r="BO197" s="304"/>
      <c r="BP197" s="304"/>
      <c r="BQ197" s="304"/>
      <c r="BR197" s="304"/>
      <c r="BS197" s="304"/>
      <c r="BT197" s="304"/>
      <c r="BU197" s="304"/>
      <c r="BV197" s="304"/>
      <c r="BW197" s="304"/>
      <c r="BX197" s="304"/>
      <c r="BY197" s="304"/>
      <c r="BZ197" s="304"/>
      <c r="CA197" s="304"/>
      <c r="CB197" s="304"/>
      <c r="CC197" s="304"/>
      <c r="CD197" s="304"/>
      <c r="CE197" s="304"/>
      <c r="CF197" s="304"/>
      <c r="CG197" s="304"/>
      <c r="CH197" s="304"/>
      <c r="CI197" s="304"/>
      <c r="CJ197" s="304"/>
      <c r="CK197" s="304"/>
      <c r="CL197" s="304"/>
      <c r="CM197" s="304"/>
      <c r="CN197" s="304"/>
      <c r="CO197" s="304"/>
      <c r="CP197" s="304"/>
      <c r="CQ197" s="304"/>
      <c r="CR197" s="304"/>
      <c r="CS197" s="304"/>
      <c r="CT197" s="304"/>
    </row>
    <row r="198" spans="3:98" x14ac:dyDescent="0.2">
      <c r="C198"/>
      <c r="D198" s="304"/>
      <c r="E198" s="304"/>
      <c r="F198" s="304"/>
      <c r="G198" s="304"/>
      <c r="H198" s="304"/>
      <c r="I198" s="304"/>
      <c r="J198" s="304"/>
      <c r="K198" s="304"/>
      <c r="L198" s="304"/>
      <c r="M198" s="304"/>
      <c r="N198" s="304"/>
      <c r="O198" s="304"/>
      <c r="P198" s="304"/>
      <c r="Q198" s="304"/>
      <c r="R198" s="304"/>
      <c r="S198" s="304"/>
      <c r="T198" s="304"/>
      <c r="U198" s="304"/>
      <c r="V198" s="304"/>
      <c r="W198" s="304"/>
      <c r="X198" s="304"/>
      <c r="Y198" s="304"/>
      <c r="Z198" s="304"/>
      <c r="AA198" s="304"/>
      <c r="AB198" s="304"/>
      <c r="AC198" s="304"/>
      <c r="AD198" s="304"/>
      <c r="AE198" s="304"/>
      <c r="AF198" s="304"/>
      <c r="AG198" s="304"/>
      <c r="AH198" s="304"/>
      <c r="AI198" s="304"/>
      <c r="AJ198" s="304"/>
      <c r="AK198" s="304"/>
      <c r="AL198" s="304"/>
      <c r="AM198" s="304"/>
      <c r="AN198" s="304"/>
      <c r="AO198" s="304"/>
      <c r="AP198" s="304"/>
      <c r="AQ198" s="304"/>
      <c r="AR198" s="304"/>
      <c r="AS198" s="304"/>
      <c r="AT198" s="304"/>
      <c r="AU198" s="304"/>
      <c r="AV198" s="304"/>
      <c r="AW198" s="304"/>
      <c r="AX198" s="304"/>
      <c r="AY198" s="304"/>
      <c r="AZ198" s="304"/>
      <c r="BA198" s="304"/>
      <c r="BB198" s="304"/>
      <c r="BC198" s="304"/>
      <c r="BD198" s="304"/>
      <c r="BE198" s="304"/>
      <c r="BF198" s="304"/>
      <c r="BG198" s="304"/>
      <c r="BH198" s="304"/>
      <c r="BI198" s="304"/>
      <c r="BJ198" s="304"/>
      <c r="BK198" s="304"/>
      <c r="BL198" s="304"/>
      <c r="BM198" s="304"/>
      <c r="BN198" s="304"/>
      <c r="BO198" s="304"/>
      <c r="BP198" s="304"/>
      <c r="BQ198" s="304"/>
      <c r="BR198" s="304"/>
      <c r="BS198" s="304"/>
      <c r="BT198" s="304"/>
      <c r="BU198" s="304"/>
      <c r="BV198" s="304"/>
      <c r="BW198" s="304"/>
      <c r="BX198" s="304"/>
      <c r="BY198" s="304"/>
      <c r="BZ198" s="304"/>
      <c r="CA198" s="304"/>
      <c r="CB198" s="304"/>
      <c r="CC198" s="304"/>
      <c r="CD198" s="304"/>
      <c r="CE198" s="304"/>
      <c r="CF198" s="304"/>
      <c r="CG198" s="304"/>
      <c r="CH198" s="304"/>
      <c r="CI198" s="304"/>
      <c r="CJ198" s="304"/>
      <c r="CK198" s="304"/>
      <c r="CL198" s="304"/>
      <c r="CM198" s="304"/>
      <c r="CN198" s="304"/>
      <c r="CO198" s="304"/>
      <c r="CP198" s="304"/>
      <c r="CQ198" s="304"/>
      <c r="CR198" s="304"/>
      <c r="CS198" s="304"/>
      <c r="CT198" s="304"/>
    </row>
    <row r="199" spans="3:98" x14ac:dyDescent="0.2">
      <c r="C199"/>
      <c r="D199" s="304"/>
      <c r="E199" s="304"/>
      <c r="F199" s="304"/>
      <c r="G199" s="304"/>
      <c r="H199" s="304"/>
      <c r="I199" s="304"/>
      <c r="J199" s="304"/>
      <c r="K199" s="304"/>
      <c r="L199" s="304"/>
      <c r="M199" s="304"/>
      <c r="N199" s="304"/>
      <c r="O199" s="304"/>
      <c r="P199" s="304"/>
      <c r="Q199" s="304"/>
      <c r="R199" s="304"/>
      <c r="S199" s="304"/>
      <c r="T199" s="304"/>
      <c r="U199" s="304"/>
      <c r="V199" s="304"/>
      <c r="W199" s="304"/>
      <c r="X199" s="304"/>
      <c r="Y199" s="304"/>
      <c r="Z199" s="304"/>
      <c r="AA199" s="304"/>
      <c r="AB199" s="304"/>
      <c r="AC199" s="304"/>
      <c r="AD199" s="304"/>
      <c r="AE199" s="304"/>
      <c r="AF199" s="304"/>
      <c r="AG199" s="304"/>
      <c r="AH199" s="304"/>
      <c r="AI199" s="304"/>
      <c r="AJ199" s="304"/>
      <c r="AK199" s="304"/>
      <c r="AL199" s="304"/>
      <c r="AM199" s="304"/>
      <c r="AN199" s="304"/>
      <c r="AO199" s="304"/>
      <c r="AP199" s="304"/>
      <c r="AQ199" s="304"/>
      <c r="AR199" s="304"/>
      <c r="AS199" s="304"/>
      <c r="AT199" s="304"/>
      <c r="AU199" s="304"/>
      <c r="AV199" s="304"/>
      <c r="AW199" s="304"/>
      <c r="AX199" s="304"/>
      <c r="AY199" s="304"/>
      <c r="AZ199" s="304"/>
      <c r="BA199" s="304"/>
      <c r="BB199" s="304"/>
      <c r="BC199" s="304"/>
      <c r="BD199" s="304"/>
      <c r="BE199" s="304"/>
      <c r="BF199" s="304"/>
      <c r="BG199" s="304"/>
      <c r="BH199" s="304"/>
      <c r="BI199" s="304"/>
      <c r="BJ199" s="304"/>
      <c r="BK199" s="304"/>
      <c r="BL199" s="304"/>
      <c r="BM199" s="304"/>
      <c r="BN199" s="304"/>
      <c r="BO199" s="304"/>
      <c r="BP199" s="304"/>
      <c r="BQ199" s="304"/>
      <c r="BR199" s="304"/>
      <c r="BS199" s="304"/>
      <c r="BT199" s="304"/>
      <c r="BU199" s="304"/>
      <c r="BV199" s="304"/>
      <c r="BW199" s="304"/>
      <c r="BX199" s="304"/>
      <c r="BY199" s="304"/>
      <c r="BZ199" s="304"/>
      <c r="CA199" s="304"/>
      <c r="CB199" s="304"/>
      <c r="CC199" s="304"/>
      <c r="CD199" s="304"/>
      <c r="CE199" s="304"/>
      <c r="CF199" s="304"/>
      <c r="CG199" s="304"/>
      <c r="CH199" s="304"/>
      <c r="CI199" s="304"/>
      <c r="CJ199" s="304"/>
      <c r="CK199" s="304"/>
      <c r="CL199" s="304"/>
      <c r="CM199" s="304"/>
      <c r="CN199" s="304"/>
      <c r="CO199" s="304"/>
      <c r="CP199" s="304"/>
      <c r="CQ199" s="304"/>
      <c r="CR199" s="304"/>
      <c r="CS199" s="304"/>
      <c r="CT199" s="304"/>
    </row>
    <row r="200" spans="3:98" x14ac:dyDescent="0.2">
      <c r="C200"/>
      <c r="D200" s="304"/>
      <c r="E200" s="304"/>
      <c r="F200" s="304"/>
      <c r="G200" s="304"/>
      <c r="H200" s="304"/>
      <c r="I200" s="304"/>
      <c r="J200" s="304"/>
      <c r="K200" s="304"/>
      <c r="L200" s="304"/>
      <c r="M200" s="304"/>
      <c r="N200" s="304"/>
      <c r="O200" s="304"/>
      <c r="P200" s="304"/>
      <c r="Q200" s="304"/>
      <c r="R200" s="304"/>
      <c r="S200" s="304"/>
      <c r="T200" s="304"/>
      <c r="U200" s="304"/>
      <c r="V200" s="304"/>
      <c r="W200" s="304"/>
      <c r="X200" s="304"/>
      <c r="Y200" s="304"/>
      <c r="Z200" s="304"/>
      <c r="AA200" s="304"/>
      <c r="AB200" s="304"/>
      <c r="AC200" s="304"/>
      <c r="AD200" s="304"/>
      <c r="AE200" s="304"/>
      <c r="AF200" s="304"/>
      <c r="AG200" s="304"/>
      <c r="AH200" s="304"/>
      <c r="AI200" s="304"/>
      <c r="AJ200" s="304"/>
      <c r="AK200" s="304"/>
      <c r="AL200" s="304"/>
      <c r="AM200" s="304"/>
      <c r="AN200" s="304"/>
      <c r="AO200" s="304"/>
      <c r="AP200" s="304"/>
      <c r="AQ200" s="304"/>
      <c r="AR200" s="304"/>
      <c r="AS200" s="304"/>
      <c r="AT200" s="304"/>
      <c r="AU200" s="304"/>
      <c r="AV200" s="304"/>
      <c r="AW200" s="304"/>
      <c r="AX200" s="304"/>
      <c r="AY200" s="304"/>
      <c r="AZ200" s="304"/>
      <c r="BA200" s="304"/>
      <c r="BB200" s="304"/>
      <c r="BC200" s="304"/>
      <c r="BD200" s="304"/>
      <c r="BE200" s="304"/>
      <c r="BF200" s="304"/>
      <c r="BG200" s="304"/>
      <c r="BH200" s="304"/>
      <c r="BI200" s="304"/>
      <c r="BJ200" s="304"/>
      <c r="BK200" s="304"/>
      <c r="BL200" s="304"/>
      <c r="BM200" s="304"/>
      <c r="BN200" s="304"/>
      <c r="BO200" s="304"/>
      <c r="BP200" s="304"/>
      <c r="BQ200" s="304"/>
      <c r="BR200" s="304"/>
      <c r="BS200" s="304"/>
      <c r="BT200" s="304"/>
      <c r="BU200" s="304"/>
      <c r="BV200" s="304"/>
      <c r="BW200" s="304"/>
      <c r="BX200" s="304"/>
      <c r="BY200" s="304"/>
      <c r="BZ200" s="304"/>
      <c r="CA200" s="304"/>
      <c r="CB200" s="304"/>
      <c r="CC200" s="304"/>
      <c r="CD200" s="304"/>
      <c r="CE200" s="304"/>
      <c r="CF200" s="304"/>
      <c r="CG200" s="304"/>
      <c r="CH200" s="304"/>
      <c r="CI200" s="304"/>
      <c r="CJ200" s="304"/>
      <c r="CK200" s="304"/>
      <c r="CL200" s="304"/>
      <c r="CM200" s="304"/>
      <c r="CN200" s="304"/>
      <c r="CO200" s="304"/>
      <c r="CP200" s="304"/>
      <c r="CQ200" s="304"/>
      <c r="CR200" s="304"/>
      <c r="CS200" s="304"/>
      <c r="CT200" s="304"/>
    </row>
    <row r="201" spans="3:98" x14ac:dyDescent="0.2">
      <c r="C201"/>
      <c r="D201" s="304"/>
      <c r="E201" s="304"/>
      <c r="F201" s="304"/>
      <c r="G201" s="304"/>
      <c r="H201" s="304"/>
      <c r="I201" s="304"/>
      <c r="J201" s="304"/>
      <c r="K201" s="304"/>
      <c r="L201" s="304"/>
      <c r="M201" s="304"/>
      <c r="N201" s="304"/>
      <c r="O201" s="304"/>
      <c r="P201" s="304"/>
      <c r="Q201" s="304"/>
      <c r="R201" s="304"/>
      <c r="S201" s="304"/>
      <c r="T201" s="304"/>
      <c r="U201" s="304"/>
      <c r="V201" s="304"/>
      <c r="W201" s="304"/>
      <c r="X201" s="304"/>
      <c r="Y201" s="304"/>
      <c r="Z201" s="304"/>
      <c r="AA201" s="304"/>
      <c r="AB201" s="304"/>
      <c r="AC201" s="304"/>
      <c r="AD201" s="304"/>
      <c r="AE201" s="304"/>
      <c r="AF201" s="304"/>
      <c r="AG201" s="304"/>
      <c r="AH201" s="304"/>
      <c r="AI201" s="304"/>
      <c r="AJ201" s="304"/>
      <c r="AK201" s="304"/>
      <c r="AL201" s="304"/>
      <c r="AM201" s="304"/>
      <c r="AN201" s="304"/>
      <c r="AO201" s="304"/>
      <c r="AP201" s="304"/>
      <c r="AQ201" s="304"/>
      <c r="AR201" s="304"/>
      <c r="AS201" s="304"/>
      <c r="AT201" s="304"/>
      <c r="AU201" s="304"/>
      <c r="AV201" s="304"/>
      <c r="AW201" s="304"/>
      <c r="AX201" s="304"/>
      <c r="AY201" s="304"/>
      <c r="AZ201" s="304"/>
      <c r="BA201" s="304"/>
      <c r="BB201" s="304"/>
      <c r="BC201" s="304"/>
      <c r="BD201" s="304"/>
      <c r="BE201" s="304"/>
      <c r="BF201" s="304"/>
      <c r="BG201" s="304"/>
      <c r="BH201" s="304"/>
      <c r="BI201" s="304"/>
      <c r="BJ201" s="304"/>
      <c r="BK201" s="304"/>
      <c r="BL201" s="304"/>
      <c r="BM201" s="304"/>
      <c r="BN201" s="304"/>
      <c r="BO201" s="304"/>
      <c r="BP201" s="304"/>
      <c r="BQ201" s="304"/>
      <c r="BR201" s="304"/>
      <c r="BS201" s="304"/>
      <c r="BT201" s="304"/>
      <c r="BU201" s="304"/>
      <c r="BV201" s="304"/>
      <c r="BW201" s="304"/>
      <c r="BX201" s="304"/>
      <c r="BY201" s="304"/>
      <c r="BZ201" s="304"/>
      <c r="CA201" s="304"/>
      <c r="CB201" s="304"/>
      <c r="CC201" s="304"/>
      <c r="CD201" s="304"/>
      <c r="CE201" s="304"/>
      <c r="CF201" s="304"/>
      <c r="CG201" s="304"/>
      <c r="CH201" s="304"/>
      <c r="CI201" s="304"/>
      <c r="CJ201" s="304"/>
      <c r="CK201" s="304"/>
      <c r="CL201" s="304"/>
      <c r="CM201" s="304"/>
      <c r="CN201" s="304"/>
      <c r="CO201" s="304"/>
      <c r="CP201" s="304"/>
      <c r="CQ201" s="304"/>
      <c r="CR201" s="304"/>
      <c r="CS201" s="304"/>
      <c r="CT201" s="304"/>
    </row>
    <row r="202" spans="3:98" x14ac:dyDescent="0.2">
      <c r="C202"/>
      <c r="D202" s="304"/>
      <c r="E202" s="304"/>
      <c r="F202" s="304"/>
      <c r="G202" s="304"/>
      <c r="H202" s="304"/>
      <c r="I202" s="304"/>
      <c r="J202" s="304"/>
      <c r="K202" s="304"/>
      <c r="L202" s="304"/>
      <c r="M202" s="304"/>
      <c r="N202" s="304"/>
      <c r="O202" s="304"/>
      <c r="P202" s="304"/>
      <c r="Q202" s="304"/>
      <c r="R202" s="304"/>
      <c r="S202" s="304"/>
      <c r="T202" s="304"/>
      <c r="U202" s="304"/>
      <c r="V202" s="304"/>
      <c r="W202" s="304"/>
      <c r="X202" s="304"/>
      <c r="Y202" s="304"/>
      <c r="Z202" s="304"/>
      <c r="AA202" s="304"/>
      <c r="AB202" s="304"/>
      <c r="AC202" s="304"/>
      <c r="AD202" s="304"/>
      <c r="AE202" s="304"/>
      <c r="AF202" s="304"/>
      <c r="AG202" s="304"/>
      <c r="AH202" s="304"/>
      <c r="AI202" s="304"/>
      <c r="AJ202" s="304"/>
      <c r="AK202" s="304"/>
      <c r="AL202" s="304"/>
      <c r="AM202" s="304"/>
      <c r="AN202" s="304"/>
      <c r="AO202" s="304"/>
      <c r="AP202" s="304"/>
      <c r="AQ202" s="304"/>
      <c r="AR202" s="304"/>
      <c r="AS202" s="304"/>
      <c r="AT202" s="304"/>
      <c r="AU202" s="304"/>
      <c r="AV202" s="304"/>
      <c r="AW202" s="304"/>
      <c r="AX202" s="304"/>
      <c r="AY202" s="304"/>
      <c r="AZ202" s="304"/>
      <c r="BA202" s="304"/>
      <c r="BB202" s="304"/>
      <c r="BC202" s="304"/>
      <c r="BD202" s="304"/>
      <c r="BE202" s="304"/>
      <c r="BF202" s="304"/>
      <c r="BG202" s="304"/>
      <c r="BH202" s="304"/>
      <c r="BI202" s="304"/>
      <c r="BJ202" s="304"/>
      <c r="BK202" s="304"/>
      <c r="BL202" s="304"/>
      <c r="BM202" s="304"/>
      <c r="BN202" s="304"/>
      <c r="BO202" s="304"/>
      <c r="BP202" s="304"/>
      <c r="BQ202" s="304"/>
      <c r="BR202" s="304"/>
      <c r="BS202" s="304"/>
      <c r="BT202" s="304"/>
      <c r="BU202" s="304"/>
      <c r="BV202" s="304"/>
      <c r="BW202" s="304"/>
      <c r="BX202" s="304"/>
      <c r="BY202" s="304"/>
      <c r="BZ202" s="304"/>
      <c r="CA202" s="304"/>
      <c r="CB202" s="304"/>
      <c r="CC202" s="304"/>
      <c r="CD202" s="304"/>
      <c r="CE202" s="304"/>
      <c r="CF202" s="304"/>
      <c r="CG202" s="304"/>
      <c r="CH202" s="304"/>
      <c r="CI202" s="304"/>
      <c r="CJ202" s="304"/>
      <c r="CK202" s="304"/>
      <c r="CL202" s="304"/>
      <c r="CM202" s="304"/>
      <c r="CN202" s="304"/>
      <c r="CO202" s="304"/>
      <c r="CP202" s="304"/>
      <c r="CQ202" s="304"/>
      <c r="CR202" s="304"/>
      <c r="CS202" s="304"/>
      <c r="CT202" s="304"/>
    </row>
    <row r="203" spans="3:98" x14ac:dyDescent="0.2">
      <c r="C203"/>
      <c r="D203" s="304"/>
      <c r="E203" s="304"/>
      <c r="F203" s="304"/>
      <c r="G203" s="304"/>
      <c r="H203" s="304"/>
      <c r="I203" s="304"/>
      <c r="J203" s="304"/>
      <c r="K203" s="304"/>
      <c r="L203" s="304"/>
      <c r="M203" s="304"/>
      <c r="N203" s="304"/>
      <c r="O203" s="304"/>
      <c r="P203" s="304"/>
      <c r="Q203" s="304"/>
      <c r="R203" s="304"/>
      <c r="S203" s="304"/>
      <c r="T203" s="304"/>
      <c r="U203" s="304"/>
      <c r="V203" s="304"/>
      <c r="W203" s="304"/>
      <c r="X203" s="304"/>
      <c r="Y203" s="304"/>
      <c r="Z203" s="304"/>
      <c r="AA203" s="304"/>
      <c r="AB203" s="304"/>
      <c r="AC203" s="304"/>
      <c r="AD203" s="304"/>
      <c r="AE203" s="304"/>
      <c r="AF203" s="304"/>
      <c r="AG203" s="304"/>
      <c r="AH203" s="304"/>
      <c r="AI203" s="304"/>
      <c r="AJ203" s="304"/>
      <c r="AK203" s="304"/>
      <c r="AL203" s="304"/>
      <c r="AM203" s="304"/>
      <c r="AN203" s="304"/>
      <c r="AO203" s="304"/>
      <c r="AP203" s="304"/>
      <c r="AQ203" s="304"/>
      <c r="AR203" s="304"/>
      <c r="AS203" s="304"/>
      <c r="AT203" s="304"/>
      <c r="AU203" s="304"/>
      <c r="AV203" s="304"/>
      <c r="AW203" s="304"/>
      <c r="AX203" s="304"/>
      <c r="AY203" s="304"/>
      <c r="AZ203" s="304"/>
      <c r="BA203" s="304"/>
      <c r="BB203" s="304"/>
      <c r="BC203" s="304"/>
      <c r="BD203" s="304"/>
      <c r="BE203" s="304"/>
      <c r="BF203" s="304"/>
      <c r="BG203" s="304"/>
      <c r="BH203" s="304"/>
      <c r="BI203" s="304"/>
      <c r="BJ203" s="304"/>
      <c r="BK203" s="304"/>
      <c r="BL203" s="304"/>
      <c r="BM203" s="304"/>
      <c r="BN203" s="304"/>
      <c r="BO203" s="304"/>
      <c r="BP203" s="304"/>
      <c r="BQ203" s="304"/>
      <c r="BR203" s="304"/>
      <c r="BS203" s="304"/>
      <c r="BT203" s="304"/>
      <c r="BU203" s="304"/>
      <c r="BV203" s="304"/>
      <c r="BW203" s="304"/>
      <c r="BX203" s="304"/>
      <c r="BY203" s="304"/>
      <c r="BZ203" s="304"/>
      <c r="CA203" s="304"/>
      <c r="CB203" s="304"/>
      <c r="CC203" s="304"/>
      <c r="CD203" s="304"/>
      <c r="CE203" s="304"/>
      <c r="CF203" s="304"/>
      <c r="CG203" s="304"/>
      <c r="CH203" s="304"/>
      <c r="CI203" s="304"/>
      <c r="CJ203" s="304"/>
      <c r="CK203" s="304"/>
      <c r="CL203" s="304"/>
      <c r="CM203" s="304"/>
      <c r="CN203" s="304"/>
      <c r="CO203" s="304"/>
      <c r="CP203" s="304"/>
      <c r="CQ203" s="304"/>
      <c r="CR203" s="304"/>
      <c r="CS203" s="304"/>
      <c r="CT203" s="304"/>
    </row>
    <row r="204" spans="3:98" x14ac:dyDescent="0.2">
      <c r="C204"/>
      <c r="D204" s="304"/>
      <c r="E204" s="304"/>
      <c r="F204" s="304"/>
      <c r="G204" s="304"/>
      <c r="H204" s="304"/>
      <c r="I204" s="304"/>
      <c r="J204" s="304"/>
      <c r="K204" s="304"/>
      <c r="L204" s="304"/>
      <c r="M204" s="304"/>
      <c r="N204" s="304"/>
      <c r="O204" s="304"/>
      <c r="P204" s="304"/>
      <c r="Q204" s="304"/>
      <c r="R204" s="304"/>
      <c r="S204" s="304"/>
      <c r="T204" s="304"/>
      <c r="U204" s="304"/>
      <c r="V204" s="304"/>
      <c r="W204" s="304"/>
      <c r="X204" s="304"/>
      <c r="Y204" s="304"/>
      <c r="Z204" s="304"/>
      <c r="AA204" s="304"/>
      <c r="AB204" s="304"/>
      <c r="AC204" s="304"/>
      <c r="AD204" s="304"/>
      <c r="AE204" s="304"/>
      <c r="AF204" s="304"/>
      <c r="AG204" s="304"/>
      <c r="AH204" s="304"/>
      <c r="AI204" s="304"/>
      <c r="AJ204" s="304"/>
      <c r="AK204" s="304"/>
      <c r="AL204" s="304"/>
      <c r="AM204" s="304"/>
      <c r="AN204" s="304"/>
      <c r="AO204" s="304"/>
      <c r="AP204" s="304"/>
      <c r="AQ204" s="304"/>
      <c r="AR204" s="304"/>
      <c r="AS204" s="304"/>
      <c r="AT204" s="304"/>
      <c r="AU204" s="304"/>
      <c r="AV204" s="304"/>
      <c r="AW204" s="304"/>
      <c r="AX204" s="304"/>
      <c r="AY204" s="304"/>
      <c r="AZ204" s="304"/>
      <c r="BA204" s="304"/>
      <c r="BB204" s="304"/>
      <c r="BC204" s="304"/>
      <c r="BD204" s="304"/>
      <c r="BE204" s="304"/>
      <c r="BF204" s="304"/>
      <c r="BG204" s="304"/>
      <c r="BH204" s="304"/>
      <c r="BI204" s="304"/>
      <c r="BJ204" s="304"/>
      <c r="BK204" s="304"/>
      <c r="BL204" s="304"/>
      <c r="BM204" s="304"/>
      <c r="BN204" s="304"/>
      <c r="BO204" s="304"/>
      <c r="BP204" s="304"/>
      <c r="BQ204" s="304"/>
      <c r="BR204" s="304"/>
      <c r="BS204" s="304"/>
      <c r="BT204" s="304"/>
      <c r="BU204" s="304"/>
      <c r="BV204" s="304"/>
      <c r="BW204" s="304"/>
      <c r="BX204" s="304"/>
      <c r="BY204" s="304"/>
      <c r="BZ204" s="304"/>
      <c r="CA204" s="304"/>
      <c r="CB204" s="304"/>
      <c r="CC204" s="304"/>
      <c r="CD204" s="304"/>
      <c r="CE204" s="304"/>
      <c r="CF204" s="304"/>
      <c r="CG204" s="304"/>
      <c r="CH204" s="304"/>
      <c r="CI204" s="304"/>
      <c r="CJ204" s="304"/>
      <c r="CK204" s="304"/>
      <c r="CL204" s="304"/>
      <c r="CM204" s="304"/>
      <c r="CN204" s="304"/>
      <c r="CO204" s="304"/>
      <c r="CP204" s="304"/>
      <c r="CQ204" s="304"/>
      <c r="CR204" s="304"/>
      <c r="CS204" s="304"/>
      <c r="CT204" s="304"/>
    </row>
    <row r="205" spans="3:98" x14ac:dyDescent="0.2">
      <c r="C205"/>
      <c r="D205" s="304"/>
      <c r="E205" s="304"/>
      <c r="F205" s="304"/>
      <c r="G205" s="304"/>
      <c r="H205" s="304"/>
      <c r="I205" s="304"/>
      <c r="J205" s="304"/>
      <c r="K205" s="304"/>
      <c r="L205" s="304"/>
      <c r="M205" s="304"/>
      <c r="N205" s="304"/>
      <c r="O205" s="304"/>
      <c r="P205" s="304"/>
      <c r="Q205" s="304"/>
      <c r="R205" s="304"/>
      <c r="S205" s="304"/>
      <c r="T205" s="304"/>
      <c r="U205" s="304"/>
      <c r="V205" s="304"/>
      <c r="W205" s="304"/>
      <c r="X205" s="304"/>
      <c r="Y205" s="304"/>
      <c r="Z205" s="304"/>
      <c r="AA205" s="304"/>
      <c r="AB205" s="304"/>
      <c r="AC205" s="304"/>
      <c r="AD205" s="304"/>
      <c r="AE205" s="304"/>
      <c r="AF205" s="304"/>
      <c r="AG205" s="304"/>
      <c r="AH205" s="304"/>
      <c r="AI205" s="304"/>
      <c r="AJ205" s="304"/>
      <c r="AK205" s="304"/>
      <c r="AL205" s="304"/>
      <c r="AM205" s="304"/>
      <c r="AN205" s="304"/>
      <c r="AO205" s="304"/>
      <c r="AP205" s="304"/>
      <c r="AQ205" s="304"/>
      <c r="AR205" s="304"/>
      <c r="AS205" s="304"/>
      <c r="AT205" s="304"/>
      <c r="AU205" s="304"/>
      <c r="AV205" s="304"/>
      <c r="AW205" s="304"/>
      <c r="AX205" s="304"/>
      <c r="AY205" s="304"/>
      <c r="AZ205" s="304"/>
      <c r="BA205" s="304"/>
      <c r="BB205" s="304"/>
      <c r="BC205" s="304"/>
      <c r="BD205" s="304"/>
      <c r="BE205" s="304"/>
      <c r="BF205" s="304"/>
      <c r="BG205" s="304"/>
      <c r="BH205" s="304"/>
      <c r="BI205" s="304"/>
      <c r="BJ205" s="304"/>
      <c r="BK205" s="304"/>
      <c r="BL205" s="304"/>
      <c r="BM205" s="304"/>
      <c r="BN205" s="304"/>
      <c r="BO205" s="304"/>
      <c r="BP205" s="304"/>
      <c r="BQ205" s="304"/>
      <c r="BR205" s="304"/>
      <c r="BS205" s="304"/>
      <c r="BT205" s="304"/>
      <c r="BU205" s="304"/>
      <c r="BV205" s="304"/>
      <c r="BW205" s="304"/>
      <c r="BX205" s="304"/>
      <c r="BY205" s="304"/>
      <c r="BZ205" s="304"/>
      <c r="CA205" s="304"/>
      <c r="CB205" s="304"/>
      <c r="CC205" s="304"/>
      <c r="CD205" s="304"/>
      <c r="CE205" s="304"/>
      <c r="CF205" s="304"/>
      <c r="CG205" s="304"/>
      <c r="CH205" s="304"/>
      <c r="CI205" s="304"/>
      <c r="CJ205" s="304"/>
      <c r="CK205" s="304"/>
      <c r="CL205" s="304"/>
      <c r="CM205" s="304"/>
      <c r="CN205" s="304"/>
      <c r="CO205" s="304"/>
      <c r="CP205" s="304"/>
      <c r="CQ205" s="304"/>
      <c r="CR205" s="304"/>
      <c r="CS205" s="304"/>
      <c r="CT205" s="304"/>
    </row>
    <row r="206" spans="3:98" x14ac:dyDescent="0.2">
      <c r="C206"/>
      <c r="D206" s="304"/>
      <c r="E206" s="304"/>
      <c r="F206" s="304"/>
      <c r="G206" s="304"/>
      <c r="H206" s="304"/>
      <c r="I206" s="304"/>
      <c r="J206" s="304"/>
      <c r="K206" s="304"/>
      <c r="L206" s="304"/>
      <c r="M206" s="304"/>
      <c r="N206" s="304"/>
      <c r="O206" s="304"/>
      <c r="P206" s="304"/>
      <c r="Q206" s="304"/>
      <c r="R206" s="304"/>
      <c r="S206" s="304"/>
      <c r="T206" s="304"/>
      <c r="U206" s="304"/>
      <c r="V206" s="304"/>
      <c r="W206" s="304"/>
      <c r="X206" s="304"/>
      <c r="Y206" s="304"/>
      <c r="Z206" s="304"/>
      <c r="AA206" s="304"/>
      <c r="AB206" s="304"/>
      <c r="AC206" s="304"/>
      <c r="AD206" s="304"/>
      <c r="AE206" s="304"/>
      <c r="AF206" s="304"/>
      <c r="AG206" s="304"/>
      <c r="AH206" s="304"/>
      <c r="AI206" s="304"/>
      <c r="AJ206" s="304"/>
      <c r="AK206" s="304"/>
      <c r="AL206" s="304"/>
      <c r="AM206" s="304"/>
      <c r="AN206" s="304"/>
      <c r="AO206" s="304"/>
      <c r="AP206" s="304"/>
      <c r="AQ206" s="304"/>
      <c r="AR206" s="304"/>
      <c r="AS206" s="304"/>
      <c r="AT206" s="304"/>
      <c r="AU206" s="304"/>
      <c r="AV206" s="304"/>
      <c r="AW206" s="304"/>
      <c r="AX206" s="304"/>
      <c r="AY206" s="304"/>
      <c r="AZ206" s="304"/>
      <c r="BA206" s="304"/>
      <c r="BB206" s="304"/>
      <c r="BC206" s="304"/>
      <c r="BD206" s="304"/>
      <c r="BE206" s="304"/>
      <c r="BF206" s="304"/>
      <c r="BG206" s="304"/>
      <c r="BH206" s="304"/>
      <c r="BI206" s="304"/>
      <c r="BJ206" s="304"/>
      <c r="BK206" s="304"/>
      <c r="BL206" s="304"/>
      <c r="BM206" s="304"/>
      <c r="BN206" s="304"/>
      <c r="BO206" s="304"/>
      <c r="BP206" s="304"/>
      <c r="BQ206" s="304"/>
      <c r="BR206" s="304"/>
      <c r="BS206" s="304"/>
      <c r="BT206" s="304"/>
      <c r="BU206" s="304"/>
      <c r="BV206" s="304"/>
      <c r="BW206" s="304"/>
      <c r="BX206" s="304"/>
      <c r="BY206" s="304"/>
      <c r="BZ206" s="304"/>
      <c r="CA206" s="304"/>
      <c r="CB206" s="304"/>
      <c r="CC206" s="304"/>
      <c r="CD206" s="304"/>
      <c r="CE206" s="304"/>
      <c r="CF206" s="304"/>
      <c r="CG206" s="304"/>
      <c r="CH206" s="304"/>
      <c r="CI206" s="304"/>
      <c r="CJ206" s="304"/>
      <c r="CK206" s="304"/>
      <c r="CL206" s="304"/>
      <c r="CM206" s="304"/>
      <c r="CN206" s="304"/>
      <c r="CO206" s="304"/>
      <c r="CP206" s="304"/>
      <c r="CQ206" s="304"/>
      <c r="CR206" s="304"/>
      <c r="CS206" s="304"/>
      <c r="CT206" s="304"/>
    </row>
    <row r="207" spans="3:98" x14ac:dyDescent="0.2">
      <c r="C207"/>
      <c r="D207" s="304"/>
      <c r="E207" s="304"/>
      <c r="F207" s="304"/>
      <c r="G207" s="304"/>
      <c r="H207" s="304"/>
      <c r="I207" s="304"/>
      <c r="J207" s="304"/>
      <c r="K207" s="304"/>
      <c r="L207" s="304"/>
      <c r="M207" s="304"/>
      <c r="N207" s="304"/>
      <c r="O207" s="304"/>
      <c r="P207" s="304"/>
      <c r="Q207" s="304"/>
      <c r="R207" s="304"/>
      <c r="S207" s="304"/>
      <c r="T207" s="304"/>
      <c r="U207" s="304"/>
      <c r="V207" s="304"/>
      <c r="W207" s="304"/>
      <c r="X207" s="304"/>
      <c r="Y207" s="304"/>
      <c r="Z207" s="304"/>
      <c r="AA207" s="304"/>
      <c r="AB207" s="304"/>
      <c r="AC207" s="304"/>
      <c r="AD207" s="304"/>
      <c r="AE207" s="304"/>
      <c r="AF207" s="304"/>
      <c r="AG207" s="304"/>
      <c r="AH207" s="304"/>
      <c r="AI207" s="304"/>
      <c r="AJ207" s="304"/>
      <c r="AK207" s="304"/>
      <c r="AL207" s="304"/>
      <c r="AM207" s="304"/>
      <c r="AN207" s="304"/>
      <c r="AO207" s="304"/>
      <c r="AP207" s="304"/>
      <c r="AQ207" s="304"/>
      <c r="AR207" s="304"/>
      <c r="AS207" s="304"/>
      <c r="AT207" s="304"/>
      <c r="AU207" s="304"/>
      <c r="AV207" s="304"/>
      <c r="AW207" s="304"/>
      <c r="AX207" s="304"/>
      <c r="AY207" s="304"/>
      <c r="AZ207" s="304"/>
      <c r="BA207" s="304"/>
      <c r="BB207" s="304"/>
      <c r="BC207" s="304"/>
      <c r="BD207" s="304"/>
      <c r="BE207" s="304"/>
      <c r="BF207" s="304"/>
      <c r="BG207" s="304"/>
      <c r="BH207" s="304"/>
      <c r="BI207" s="304"/>
      <c r="BJ207" s="304"/>
      <c r="BK207" s="304"/>
      <c r="BL207" s="304"/>
      <c r="BM207" s="304"/>
      <c r="BN207" s="304"/>
      <c r="BO207" s="304"/>
      <c r="BP207" s="304"/>
      <c r="BQ207" s="304"/>
      <c r="BR207" s="304"/>
      <c r="BS207" s="304"/>
      <c r="BT207" s="304"/>
      <c r="BU207" s="304"/>
      <c r="BV207" s="304"/>
      <c r="BW207" s="304"/>
      <c r="BX207" s="304"/>
      <c r="BY207" s="304"/>
      <c r="BZ207" s="304"/>
      <c r="CA207" s="304"/>
      <c r="CB207" s="304"/>
      <c r="CC207" s="304"/>
      <c r="CD207" s="304"/>
      <c r="CE207" s="304"/>
      <c r="CF207" s="304"/>
      <c r="CG207" s="304"/>
      <c r="CH207" s="304"/>
      <c r="CI207" s="304"/>
      <c r="CJ207" s="304"/>
      <c r="CK207" s="304"/>
      <c r="CL207" s="304"/>
      <c r="CM207" s="304"/>
      <c r="CN207" s="304"/>
      <c r="CO207" s="304"/>
      <c r="CP207" s="304"/>
      <c r="CQ207" s="304"/>
      <c r="CR207" s="304"/>
      <c r="CS207" s="304"/>
      <c r="CT207" s="304"/>
    </row>
    <row r="208" spans="3:98" x14ac:dyDescent="0.2">
      <c r="C208"/>
      <c r="D208" s="304"/>
      <c r="E208" s="304"/>
      <c r="F208" s="304"/>
      <c r="G208" s="304"/>
      <c r="H208" s="304"/>
      <c r="I208" s="304"/>
      <c r="J208" s="304"/>
      <c r="K208" s="304"/>
      <c r="L208" s="304"/>
      <c r="M208" s="304"/>
      <c r="N208" s="304"/>
      <c r="O208" s="304"/>
      <c r="P208" s="304"/>
      <c r="Q208" s="304"/>
      <c r="R208" s="304"/>
      <c r="S208" s="304"/>
      <c r="T208" s="304"/>
      <c r="U208" s="304"/>
      <c r="V208" s="304"/>
      <c r="W208" s="304"/>
      <c r="X208" s="304"/>
      <c r="Y208" s="304"/>
      <c r="Z208" s="304"/>
      <c r="AA208" s="304"/>
      <c r="AB208" s="304"/>
      <c r="AC208" s="304"/>
      <c r="AD208" s="304"/>
      <c r="AE208" s="304"/>
      <c r="AF208" s="304"/>
      <c r="AG208" s="304"/>
      <c r="AH208" s="304"/>
      <c r="AI208" s="304"/>
      <c r="AJ208" s="304"/>
      <c r="AK208" s="304"/>
      <c r="AL208" s="304"/>
      <c r="AM208" s="304"/>
      <c r="AN208" s="304"/>
      <c r="AO208" s="304"/>
      <c r="AP208" s="304"/>
      <c r="AQ208" s="304"/>
      <c r="AR208" s="304"/>
      <c r="AS208" s="304"/>
      <c r="AT208" s="304"/>
      <c r="AU208" s="304"/>
      <c r="AV208" s="304"/>
      <c r="AW208" s="304"/>
      <c r="AX208" s="304"/>
      <c r="AY208" s="304"/>
      <c r="AZ208" s="304"/>
      <c r="BA208" s="304"/>
      <c r="BB208" s="304"/>
      <c r="BC208" s="304"/>
      <c r="BD208" s="304"/>
      <c r="BE208" s="304"/>
      <c r="BF208" s="304"/>
      <c r="BG208" s="304"/>
      <c r="BH208" s="304"/>
      <c r="BI208" s="304"/>
      <c r="BJ208" s="304"/>
      <c r="BK208" s="304"/>
      <c r="BL208" s="304"/>
      <c r="BM208" s="304"/>
      <c r="BN208" s="304"/>
      <c r="BO208" s="304"/>
      <c r="BP208" s="304"/>
      <c r="BQ208" s="304"/>
      <c r="BR208" s="304"/>
      <c r="BS208" s="304"/>
      <c r="BT208" s="304"/>
      <c r="BU208" s="304"/>
      <c r="BV208" s="304"/>
      <c r="BW208" s="304"/>
      <c r="BX208" s="304"/>
      <c r="BY208" s="304"/>
      <c r="BZ208" s="304"/>
      <c r="CA208" s="304"/>
      <c r="CB208" s="304"/>
      <c r="CC208" s="304"/>
      <c r="CD208" s="304"/>
      <c r="CE208" s="304"/>
      <c r="CF208" s="304"/>
      <c r="CG208" s="304"/>
      <c r="CH208" s="304"/>
      <c r="CI208" s="304"/>
      <c r="CJ208" s="304"/>
      <c r="CK208" s="304"/>
      <c r="CL208" s="304"/>
      <c r="CM208" s="304"/>
      <c r="CN208" s="304"/>
      <c r="CO208" s="304"/>
      <c r="CP208" s="304"/>
      <c r="CQ208" s="304"/>
      <c r="CR208" s="304"/>
      <c r="CS208" s="304"/>
      <c r="CT208" s="304"/>
    </row>
    <row r="209" spans="3:98" x14ac:dyDescent="0.2">
      <c r="C209"/>
      <c r="D209" s="304"/>
      <c r="E209" s="304"/>
      <c r="F209" s="304"/>
      <c r="G209" s="304"/>
      <c r="H209" s="304"/>
      <c r="I209" s="304"/>
      <c r="J209" s="304"/>
      <c r="K209" s="304"/>
      <c r="L209" s="304"/>
      <c r="M209" s="304"/>
      <c r="N209" s="304"/>
      <c r="O209" s="304"/>
      <c r="P209" s="304"/>
      <c r="Q209" s="304"/>
      <c r="R209" s="304"/>
      <c r="S209" s="304"/>
      <c r="T209" s="304"/>
      <c r="U209" s="304"/>
      <c r="V209" s="304"/>
      <c r="W209" s="304"/>
      <c r="X209" s="304"/>
      <c r="Y209" s="304"/>
      <c r="Z209" s="304"/>
      <c r="AA209" s="304"/>
      <c r="AB209" s="304"/>
      <c r="AC209" s="304"/>
      <c r="AD209" s="304"/>
      <c r="AE209" s="304"/>
      <c r="AF209" s="304"/>
      <c r="AG209" s="304"/>
      <c r="AH209" s="304"/>
      <c r="AI209" s="304"/>
      <c r="AJ209" s="304"/>
      <c r="AK209" s="304"/>
      <c r="AL209" s="304"/>
      <c r="AM209" s="304"/>
      <c r="AN209" s="304"/>
      <c r="AO209" s="304"/>
      <c r="AP209" s="304"/>
      <c r="AQ209" s="304"/>
      <c r="AR209" s="304"/>
      <c r="AS209" s="304"/>
      <c r="AT209" s="304"/>
      <c r="AU209" s="304"/>
      <c r="AV209" s="304"/>
      <c r="AW209" s="304"/>
      <c r="AX209" s="304"/>
      <c r="AY209" s="304"/>
      <c r="AZ209" s="304"/>
      <c r="BA209" s="304"/>
      <c r="BB209" s="304"/>
      <c r="BC209" s="304"/>
      <c r="BD209" s="304"/>
      <c r="BE209" s="304"/>
      <c r="BF209" s="304"/>
      <c r="BG209" s="304"/>
      <c r="BH209" s="304"/>
      <c r="BI209" s="304"/>
      <c r="BJ209" s="304"/>
      <c r="BK209" s="304"/>
      <c r="BL209" s="304"/>
      <c r="BM209" s="304"/>
      <c r="BN209" s="304"/>
      <c r="BO209" s="304"/>
      <c r="BP209" s="304"/>
      <c r="BQ209" s="304"/>
      <c r="BR209" s="304"/>
      <c r="BS209" s="304"/>
      <c r="BT209" s="304"/>
      <c r="BU209" s="304"/>
      <c r="BV209" s="304"/>
      <c r="BW209" s="304"/>
      <c r="BX209" s="304"/>
      <c r="BY209" s="304"/>
      <c r="BZ209" s="304"/>
      <c r="CA209" s="304"/>
      <c r="CB209" s="304"/>
      <c r="CC209" s="304"/>
      <c r="CD209" s="304"/>
      <c r="CE209" s="304"/>
      <c r="CF209" s="304"/>
      <c r="CG209" s="304"/>
      <c r="CH209" s="304"/>
      <c r="CI209" s="304"/>
      <c r="CJ209" s="304"/>
      <c r="CK209" s="304"/>
      <c r="CL209" s="304"/>
      <c r="CM209" s="304"/>
      <c r="CN209" s="304"/>
      <c r="CO209" s="304"/>
      <c r="CP209" s="304"/>
      <c r="CQ209" s="304"/>
      <c r="CR209" s="304"/>
      <c r="CS209" s="304"/>
      <c r="CT209" s="304"/>
    </row>
  </sheetData>
  <mergeCells count="1">
    <mergeCell ref="A6:B6"/>
  </mergeCells>
  <pageMargins left="0" right="0" top="0" bottom="0" header="0" footer="0"/>
  <pageSetup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DESIGN</vt:lpstr>
      <vt:lpstr>BUDGET </vt:lpstr>
      <vt:lpstr>BUDGET SUMMARY</vt:lpstr>
      <vt:lpstr>CUMULATIVE SCHEDULES</vt:lpstr>
      <vt:lpstr>STAFF ALLOCATION</vt:lpstr>
      <vt:lpstr>ANALYSIS</vt:lpstr>
      <vt:lpstr>Budget_Print_Area</vt:lpstr>
      <vt:lpstr>Budget_Title</vt:lpstr>
      <vt:lpstr>ANALYSIS!Print_Area</vt:lpstr>
      <vt:lpstr>'BUDGET '!Print_Area</vt:lpstr>
      <vt:lpstr>'BUDGET SUMMARY'!Print_Area</vt:lpstr>
      <vt:lpstr>'CUMULATIVE SCHEDULES'!Print_Area</vt:lpstr>
      <vt:lpstr>'STAFF ALLOCATION'!Print_Area</vt:lpstr>
      <vt:lpstr>Print_Area</vt:lpstr>
      <vt:lpstr>'BUDGET '!Print_Titles</vt:lpstr>
      <vt:lpstr>'CUMULATIVE SCHEDULES'!Print_Titles</vt:lpstr>
      <vt:lpstr>Title</vt:lpstr>
    </vt:vector>
  </TitlesOfParts>
  <Company>CAMW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Anderson</dc:creator>
  <cp:lastModifiedBy>Debbie Rose</cp:lastModifiedBy>
  <cp:lastPrinted>2017-03-21T16:57:06Z</cp:lastPrinted>
  <dcterms:created xsi:type="dcterms:W3CDTF">2004-08-09T18:38:10Z</dcterms:created>
  <dcterms:modified xsi:type="dcterms:W3CDTF">2019-01-18T18:30:19Z</dcterms:modified>
</cp:coreProperties>
</file>